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sultant\Webwork\FileAssets\"/>
    </mc:Choice>
  </mc:AlternateContent>
  <xr:revisionPtr revIDLastSave="0" documentId="13_ncr:1_{68BEA8A4-0278-4F68-9DE4-97E71A1BE72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ummary" sheetId="1" r:id="rId1"/>
    <sheet name="Appendix A" sheetId="2" r:id="rId2"/>
    <sheet name="Appendix B" sheetId="3" r:id="rId3"/>
    <sheet name="Appendix C" sheetId="4" r:id="rId4"/>
    <sheet name="Appendix D" sheetId="5" r:id="rId5"/>
    <sheet name="Appendix E.1" sheetId="6" r:id="rId6"/>
    <sheet name="Appendix E.2" sheetId="7" r:id="rId7"/>
    <sheet name="Appendix E.3" sheetId="8" r:id="rId8"/>
    <sheet name="Appendix E.4" sheetId="9" r:id="rId9"/>
    <sheet name="Appendix F.1" sheetId="10" r:id="rId10"/>
    <sheet name="Appendix F.2" sheetId="11" r:id="rId11"/>
    <sheet name="Appendix F.3" sheetId="12" r:id="rId12"/>
    <sheet name="Appendix F.4" sheetId="13" r:id="rId13"/>
    <sheet name="Appendix G" sheetId="14" r:id="rId14"/>
    <sheet name="Appendix H" sheetId="15" r:id="rId15"/>
    <sheet name="Appendix I" sheetId="16" r:id="rId16"/>
    <sheet name="Appendix J" sheetId="17" r:id="rId17"/>
    <sheet name="Appendix JA" sheetId="18" r:id="rId18"/>
    <sheet name="Appendix K1" sheetId="19" r:id="rId19"/>
    <sheet name="Appendix K2" sheetId="20" r:id="rId20"/>
    <sheet name="Appendix L1" sheetId="21" r:id="rId21"/>
    <sheet name="Appendix L2" sheetId="22" r:id="rId22"/>
    <sheet name="Appendix OA1" sheetId="23" r:id="rId23"/>
    <sheet name="Appendix OA2" sheetId="24" r:id="rId24"/>
    <sheet name="Appendix OA p.5 Various Qx Trim" sheetId="25" r:id="rId25"/>
  </sheets>
  <definedNames>
    <definedName name="_xlnm.Print_Area" localSheetId="18">'Appendix K1'!$B$6:$M$102</definedName>
    <definedName name="_xlnm.Print_Area" localSheetId="20">'Appendix L1'!$B$1:$Q$69</definedName>
    <definedName name="_xlnm.Print_Area" localSheetId="21">'Appendix L2'!$B$1:$Q$69</definedName>
    <definedName name="_xlnm.Print_Titles" localSheetId="18">'Appendix K1'!$1:$5</definedName>
    <definedName name="_xlnm.Print_Titles" localSheetId="20">'Appendix L1'!$1:$8</definedName>
    <definedName name="_xlnm.Print_Titles" localSheetId="21">'Appendix L2'!$1:$8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9" i="22" l="1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J42" i="21"/>
  <c r="J42" i="22" s="1"/>
  <c r="S38" i="17"/>
  <c r="T38" i="17" s="1"/>
  <c r="Q38" i="17"/>
  <c r="P38" i="17"/>
  <c r="O38" i="17"/>
  <c r="N38" i="17"/>
  <c r="M38" i="17"/>
  <c r="L38" i="17"/>
  <c r="K38" i="17"/>
  <c r="T37" i="17"/>
  <c r="S37" i="17"/>
  <c r="Q37" i="17"/>
  <c r="P37" i="17"/>
  <c r="O37" i="17"/>
  <c r="N37" i="17"/>
  <c r="M37" i="17"/>
  <c r="L37" i="17"/>
  <c r="K37" i="17"/>
  <c r="T30" i="17"/>
  <c r="S30" i="17"/>
  <c r="Q30" i="17"/>
  <c r="P30" i="17"/>
  <c r="O30" i="17"/>
  <c r="N30" i="17"/>
  <c r="M30" i="17"/>
  <c r="L30" i="17"/>
  <c r="K30" i="17"/>
  <c r="T29" i="17"/>
  <c r="S29" i="17"/>
  <c r="Q29" i="17"/>
  <c r="P29" i="17"/>
  <c r="O29" i="17"/>
  <c r="N29" i="17"/>
  <c r="M29" i="17"/>
  <c r="L29" i="17"/>
  <c r="K29" i="17"/>
  <c r="S28" i="17"/>
  <c r="T28" i="17" s="1"/>
  <c r="Q28" i="17"/>
  <c r="P28" i="17"/>
  <c r="O28" i="17"/>
  <c r="N28" i="17"/>
  <c r="M28" i="17"/>
  <c r="L28" i="17"/>
  <c r="K28" i="17"/>
  <c r="T27" i="17"/>
  <c r="S27" i="17"/>
  <c r="Q27" i="17"/>
  <c r="P27" i="17"/>
  <c r="O27" i="17"/>
  <c r="N27" i="17"/>
  <c r="M27" i="17"/>
  <c r="L27" i="17"/>
  <c r="K27" i="17"/>
  <c r="T20" i="17"/>
  <c r="S20" i="17"/>
  <c r="Q20" i="17"/>
  <c r="P20" i="17"/>
  <c r="O20" i="17"/>
  <c r="N20" i="17"/>
  <c r="M20" i="17"/>
  <c r="L20" i="17"/>
  <c r="K20" i="17"/>
  <c r="T19" i="17"/>
  <c r="S19" i="17"/>
  <c r="Q19" i="17"/>
  <c r="P19" i="17"/>
  <c r="O19" i="17"/>
  <c r="N19" i="17"/>
  <c r="M19" i="17"/>
  <c r="L19" i="17"/>
  <c r="K19" i="17"/>
  <c r="S18" i="17"/>
  <c r="T18" i="17" s="1"/>
  <c r="Q18" i="17"/>
  <c r="P18" i="17"/>
  <c r="O18" i="17"/>
  <c r="N18" i="17"/>
  <c r="M18" i="17"/>
  <c r="L18" i="17"/>
  <c r="K18" i="17"/>
  <c r="T11" i="17"/>
  <c r="S11" i="17"/>
  <c r="Q11" i="17"/>
  <c r="P11" i="17"/>
  <c r="O11" i="17"/>
  <c r="N11" i="17"/>
  <c r="M11" i="17"/>
  <c r="L11" i="17"/>
  <c r="K11" i="17"/>
  <c r="T10" i="17"/>
  <c r="S10" i="17"/>
  <c r="Q10" i="17"/>
  <c r="P10" i="17"/>
  <c r="O10" i="17"/>
  <c r="N10" i="17"/>
  <c r="M10" i="17"/>
  <c r="L10" i="17"/>
  <c r="K10" i="17"/>
  <c r="J64" i="16"/>
  <c r="H64" i="16"/>
  <c r="G64" i="16"/>
  <c r="E64" i="16"/>
  <c r="D64" i="16"/>
  <c r="C64" i="16"/>
  <c r="F63" i="16"/>
  <c r="F62" i="16"/>
  <c r="J60" i="16"/>
  <c r="H60" i="16"/>
  <c r="G60" i="16"/>
  <c r="E60" i="16"/>
  <c r="F57" i="16" s="1"/>
  <c r="D60" i="16"/>
  <c r="C60" i="16"/>
  <c r="F59" i="16"/>
  <c r="F58" i="16"/>
  <c r="J54" i="16"/>
  <c r="H54" i="16"/>
  <c r="G54" i="16"/>
  <c r="E54" i="16"/>
  <c r="D54" i="16"/>
  <c r="C54" i="16"/>
  <c r="F53" i="16"/>
  <c r="F52" i="16"/>
  <c r="F51" i="16"/>
  <c r="J49" i="16"/>
  <c r="H49" i="16"/>
  <c r="E49" i="16"/>
  <c r="G49" i="16" s="1"/>
  <c r="D49" i="16"/>
  <c r="C49" i="16"/>
  <c r="F47" i="16"/>
  <c r="F45" i="16"/>
  <c r="F44" i="16"/>
  <c r="F43" i="16"/>
  <c r="F42" i="16"/>
  <c r="F41" i="16"/>
  <c r="F40" i="16"/>
  <c r="F39" i="16"/>
  <c r="F38" i="16"/>
  <c r="F36" i="16"/>
  <c r="F35" i="16"/>
  <c r="F34" i="16"/>
  <c r="F33" i="16"/>
  <c r="F32" i="16"/>
  <c r="F30" i="16"/>
  <c r="F29" i="16"/>
  <c r="F28" i="16"/>
  <c r="F27" i="16"/>
  <c r="F26" i="16"/>
  <c r="F25" i="16"/>
  <c r="F24" i="16"/>
  <c r="F23" i="16"/>
  <c r="F21" i="16"/>
  <c r="F20" i="16"/>
  <c r="F19" i="16"/>
  <c r="F18" i="16"/>
  <c r="F17" i="16"/>
  <c r="F16" i="16"/>
  <c r="F15" i="16"/>
  <c r="F14" i="16"/>
  <c r="F13" i="16"/>
  <c r="F11" i="16"/>
  <c r="F10" i="16"/>
  <c r="J43" i="15"/>
  <c r="J42" i="15"/>
  <c r="J41" i="15"/>
  <c r="J40" i="15"/>
  <c r="J39" i="15"/>
  <c r="J38" i="15"/>
  <c r="J37" i="15"/>
  <c r="J36" i="15"/>
  <c r="J35" i="15"/>
  <c r="H69" i="14"/>
  <c r="Q66" i="14"/>
  <c r="H53" i="14"/>
  <c r="Q50" i="14"/>
  <c r="Q34" i="14"/>
  <c r="Q18" i="14"/>
  <c r="U45" i="13"/>
  <c r="I45" i="13"/>
  <c r="T52" i="9"/>
  <c r="S52" i="9"/>
  <c r="Q52" i="9"/>
  <c r="P52" i="9"/>
  <c r="O52" i="9"/>
  <c r="N52" i="9"/>
  <c r="M52" i="9"/>
  <c r="L52" i="9"/>
  <c r="K52" i="9"/>
  <c r="S51" i="9"/>
  <c r="T51" i="9" s="1"/>
  <c r="Q51" i="9"/>
  <c r="P51" i="9"/>
  <c r="O51" i="9"/>
  <c r="N51" i="9"/>
  <c r="M51" i="9"/>
  <c r="L51" i="9"/>
  <c r="K51" i="9"/>
  <c r="T50" i="9"/>
  <c r="S50" i="9"/>
  <c r="Q50" i="9"/>
  <c r="P50" i="9"/>
  <c r="O50" i="9"/>
  <c r="N50" i="9"/>
  <c r="M50" i="9"/>
  <c r="L50" i="9"/>
  <c r="K50" i="9"/>
  <c r="T49" i="9"/>
  <c r="S49" i="9"/>
  <c r="Q49" i="9"/>
  <c r="P49" i="9"/>
  <c r="O49" i="9"/>
  <c r="N49" i="9"/>
  <c r="M49" i="9"/>
  <c r="L49" i="9"/>
  <c r="K49" i="9"/>
  <c r="T48" i="9"/>
  <c r="S48" i="9"/>
  <c r="Q48" i="9"/>
  <c r="P48" i="9"/>
  <c r="O48" i="9"/>
  <c r="N48" i="9"/>
  <c r="M48" i="9"/>
  <c r="L48" i="9"/>
  <c r="K48" i="9"/>
  <c r="S47" i="9"/>
  <c r="T47" i="9" s="1"/>
  <c r="Q47" i="9"/>
  <c r="P47" i="9"/>
  <c r="O47" i="9"/>
  <c r="N47" i="9"/>
  <c r="M47" i="9"/>
  <c r="L47" i="9"/>
  <c r="K47" i="9"/>
  <c r="T46" i="9"/>
  <c r="S46" i="9"/>
  <c r="Q46" i="9"/>
  <c r="P46" i="9"/>
  <c r="O46" i="9"/>
  <c r="N46" i="9"/>
  <c r="M46" i="9"/>
  <c r="L46" i="9"/>
  <c r="K46" i="9"/>
  <c r="T41" i="9"/>
  <c r="S41" i="9"/>
  <c r="Q41" i="9"/>
  <c r="P41" i="9"/>
  <c r="O41" i="9"/>
  <c r="N41" i="9"/>
  <c r="M41" i="9"/>
  <c r="L41" i="9"/>
  <c r="K41" i="9"/>
  <c r="T40" i="9"/>
  <c r="S40" i="9"/>
  <c r="Q40" i="9"/>
  <c r="P40" i="9"/>
  <c r="O40" i="9"/>
  <c r="N40" i="9"/>
  <c r="M40" i="9"/>
  <c r="L40" i="9"/>
  <c r="K40" i="9"/>
  <c r="S39" i="9"/>
  <c r="T39" i="9" s="1"/>
  <c r="Q39" i="9"/>
  <c r="P39" i="9"/>
  <c r="O39" i="9"/>
  <c r="N39" i="9"/>
  <c r="M39" i="9"/>
  <c r="L39" i="9"/>
  <c r="K39" i="9"/>
  <c r="T38" i="9"/>
  <c r="S38" i="9"/>
  <c r="Q38" i="9"/>
  <c r="P38" i="9"/>
  <c r="O38" i="9"/>
  <c r="N38" i="9"/>
  <c r="M38" i="9"/>
  <c r="L38" i="9"/>
  <c r="K38" i="9"/>
  <c r="T37" i="9"/>
  <c r="S37" i="9"/>
  <c r="Q37" i="9"/>
  <c r="P37" i="9"/>
  <c r="O37" i="9"/>
  <c r="N37" i="9"/>
  <c r="M37" i="9"/>
  <c r="L37" i="9"/>
  <c r="K37" i="9"/>
  <c r="T36" i="9"/>
  <c r="S36" i="9"/>
  <c r="Q36" i="9"/>
  <c r="P36" i="9"/>
  <c r="O36" i="9"/>
  <c r="N36" i="9"/>
  <c r="M36" i="9"/>
  <c r="L36" i="9"/>
  <c r="K36" i="9"/>
  <c r="S35" i="9"/>
  <c r="T35" i="9" s="1"/>
  <c r="Q35" i="9"/>
  <c r="P35" i="9"/>
  <c r="O35" i="9"/>
  <c r="N35" i="9"/>
  <c r="M35" i="9"/>
  <c r="L35" i="9"/>
  <c r="K35" i="9"/>
  <c r="T29" i="9"/>
  <c r="S29" i="9"/>
  <c r="Q29" i="9"/>
  <c r="P29" i="9"/>
  <c r="O29" i="9"/>
  <c r="N29" i="9"/>
  <c r="M29" i="9"/>
  <c r="L29" i="9"/>
  <c r="K29" i="9"/>
  <c r="T28" i="9"/>
  <c r="S28" i="9"/>
  <c r="Q28" i="9"/>
  <c r="P28" i="9"/>
  <c r="O28" i="9"/>
  <c r="N28" i="9"/>
  <c r="M28" i="9"/>
  <c r="L28" i="9"/>
  <c r="K28" i="9"/>
  <c r="T27" i="9"/>
  <c r="S27" i="9"/>
  <c r="Q27" i="9"/>
  <c r="P27" i="9"/>
  <c r="O27" i="9"/>
  <c r="N27" i="9"/>
  <c r="M27" i="9"/>
  <c r="L27" i="9"/>
  <c r="K27" i="9"/>
  <c r="S26" i="9"/>
  <c r="T26" i="9" s="1"/>
  <c r="Q26" i="9"/>
  <c r="P26" i="9"/>
  <c r="O26" i="9"/>
  <c r="N26" i="9"/>
  <c r="M26" i="9"/>
  <c r="L26" i="9"/>
  <c r="K26" i="9"/>
  <c r="T25" i="9"/>
  <c r="S25" i="9"/>
  <c r="Q25" i="9"/>
  <c r="P25" i="9"/>
  <c r="O25" i="9"/>
  <c r="N25" i="9"/>
  <c r="M25" i="9"/>
  <c r="L25" i="9"/>
  <c r="K25" i="9"/>
  <c r="T24" i="9"/>
  <c r="S24" i="9"/>
  <c r="Q24" i="9"/>
  <c r="P24" i="9"/>
  <c r="O24" i="9"/>
  <c r="N24" i="9"/>
  <c r="M24" i="9"/>
  <c r="L24" i="9"/>
  <c r="K24" i="9"/>
  <c r="T23" i="9"/>
  <c r="S23" i="9"/>
  <c r="Q23" i="9"/>
  <c r="P23" i="9"/>
  <c r="O23" i="9"/>
  <c r="N23" i="9"/>
  <c r="M23" i="9"/>
  <c r="L23" i="9"/>
  <c r="K23" i="9"/>
  <c r="S18" i="9"/>
  <c r="T18" i="9" s="1"/>
  <c r="Q18" i="9"/>
  <c r="P18" i="9"/>
  <c r="O18" i="9"/>
  <c r="N18" i="9"/>
  <c r="M18" i="9"/>
  <c r="L18" i="9"/>
  <c r="K18" i="9"/>
  <c r="T17" i="9"/>
  <c r="S17" i="9"/>
  <c r="Q17" i="9"/>
  <c r="P17" i="9"/>
  <c r="O17" i="9"/>
  <c r="N17" i="9"/>
  <c r="M17" i="9"/>
  <c r="L17" i="9"/>
  <c r="K17" i="9"/>
  <c r="T16" i="9"/>
  <c r="S16" i="9"/>
  <c r="Q16" i="9"/>
  <c r="P16" i="9"/>
  <c r="O16" i="9"/>
  <c r="N16" i="9"/>
  <c r="M16" i="9"/>
  <c r="L16" i="9"/>
  <c r="K16" i="9"/>
  <c r="T15" i="9"/>
  <c r="S15" i="9"/>
  <c r="Q15" i="9"/>
  <c r="P15" i="9"/>
  <c r="O15" i="9"/>
  <c r="N15" i="9"/>
  <c r="M15" i="9"/>
  <c r="L15" i="9"/>
  <c r="K15" i="9"/>
  <c r="S14" i="9"/>
  <c r="T14" i="9" s="1"/>
  <c r="Q14" i="9"/>
  <c r="P14" i="9"/>
  <c r="O14" i="9"/>
  <c r="N14" i="9"/>
  <c r="M14" i="9"/>
  <c r="L14" i="9"/>
  <c r="K14" i="9"/>
  <c r="T13" i="9"/>
  <c r="S13" i="9"/>
  <c r="Q13" i="9"/>
  <c r="P13" i="9"/>
  <c r="O13" i="9"/>
  <c r="N13" i="9"/>
  <c r="M13" i="9"/>
  <c r="L13" i="9"/>
  <c r="K13" i="9"/>
  <c r="T12" i="9"/>
  <c r="S12" i="9"/>
  <c r="Q12" i="9"/>
  <c r="P12" i="9"/>
  <c r="O12" i="9"/>
  <c r="N12" i="9"/>
  <c r="M12" i="9"/>
  <c r="L12" i="9"/>
  <c r="K12" i="9"/>
  <c r="T52" i="8"/>
  <c r="S52" i="8"/>
  <c r="Q52" i="8"/>
  <c r="P52" i="8"/>
  <c r="O52" i="8"/>
  <c r="N52" i="8"/>
  <c r="M52" i="8"/>
  <c r="L52" i="8"/>
  <c r="K52" i="8"/>
  <c r="S51" i="8"/>
  <c r="T51" i="8" s="1"/>
  <c r="Q51" i="8"/>
  <c r="P51" i="8"/>
  <c r="O51" i="8"/>
  <c r="N51" i="8"/>
  <c r="M51" i="8"/>
  <c r="L51" i="8"/>
  <c r="K51" i="8"/>
  <c r="T50" i="8"/>
  <c r="S50" i="8"/>
  <c r="Q50" i="8"/>
  <c r="P50" i="8"/>
  <c r="O50" i="8"/>
  <c r="N50" i="8"/>
  <c r="M50" i="8"/>
  <c r="L50" i="8"/>
  <c r="K50" i="8"/>
  <c r="T49" i="8"/>
  <c r="S49" i="8"/>
  <c r="Q49" i="8"/>
  <c r="P49" i="8"/>
  <c r="O49" i="8"/>
  <c r="N49" i="8"/>
  <c r="M49" i="8"/>
  <c r="L49" i="8"/>
  <c r="K49" i="8"/>
  <c r="T48" i="8"/>
  <c r="S48" i="8"/>
  <c r="Q48" i="8"/>
  <c r="P48" i="8"/>
  <c r="O48" i="8"/>
  <c r="N48" i="8"/>
  <c r="M48" i="8"/>
  <c r="L48" i="8"/>
  <c r="K48" i="8"/>
  <c r="S47" i="8"/>
  <c r="T47" i="8" s="1"/>
  <c r="Q47" i="8"/>
  <c r="P47" i="8"/>
  <c r="O47" i="8"/>
  <c r="N47" i="8"/>
  <c r="M47" i="8"/>
  <c r="L47" i="8"/>
  <c r="K47" i="8"/>
  <c r="T46" i="8"/>
  <c r="S46" i="8"/>
  <c r="Q46" i="8"/>
  <c r="P46" i="8"/>
  <c r="O46" i="8"/>
  <c r="N46" i="8"/>
  <c r="M46" i="8"/>
  <c r="L46" i="8"/>
  <c r="K46" i="8"/>
  <c r="T41" i="8"/>
  <c r="S41" i="8"/>
  <c r="Q41" i="8"/>
  <c r="P41" i="8"/>
  <c r="O41" i="8"/>
  <c r="N41" i="8"/>
  <c r="M41" i="8"/>
  <c r="L41" i="8"/>
  <c r="K41" i="8"/>
  <c r="T40" i="8"/>
  <c r="S40" i="8"/>
  <c r="Q40" i="8"/>
  <c r="P40" i="8"/>
  <c r="O40" i="8"/>
  <c r="N40" i="8"/>
  <c r="M40" i="8"/>
  <c r="L40" i="8"/>
  <c r="K40" i="8"/>
  <c r="S39" i="8"/>
  <c r="T39" i="8" s="1"/>
  <c r="Q39" i="8"/>
  <c r="P39" i="8"/>
  <c r="O39" i="8"/>
  <c r="N39" i="8"/>
  <c r="M39" i="8"/>
  <c r="L39" i="8"/>
  <c r="K39" i="8"/>
  <c r="T38" i="8"/>
  <c r="S38" i="8"/>
  <c r="Q38" i="8"/>
  <c r="P38" i="8"/>
  <c r="O38" i="8"/>
  <c r="N38" i="8"/>
  <c r="M38" i="8"/>
  <c r="L38" i="8"/>
  <c r="K38" i="8"/>
  <c r="T37" i="8"/>
  <c r="S37" i="8"/>
  <c r="Q37" i="8"/>
  <c r="P37" i="8"/>
  <c r="O37" i="8"/>
  <c r="N37" i="8"/>
  <c r="M37" i="8"/>
  <c r="L37" i="8"/>
  <c r="K37" i="8"/>
  <c r="T36" i="8"/>
  <c r="S36" i="8"/>
  <c r="Q36" i="8"/>
  <c r="P36" i="8"/>
  <c r="O36" i="8"/>
  <c r="N36" i="8"/>
  <c r="M36" i="8"/>
  <c r="L36" i="8"/>
  <c r="K36" i="8"/>
  <c r="S35" i="8"/>
  <c r="T35" i="8" s="1"/>
  <c r="Q35" i="8"/>
  <c r="P35" i="8"/>
  <c r="O35" i="8"/>
  <c r="N35" i="8"/>
  <c r="M35" i="8"/>
  <c r="L35" i="8"/>
  <c r="K35" i="8"/>
  <c r="T29" i="8"/>
  <c r="S29" i="8"/>
  <c r="Q29" i="8"/>
  <c r="P29" i="8"/>
  <c r="O29" i="8"/>
  <c r="N29" i="8"/>
  <c r="M29" i="8"/>
  <c r="L29" i="8"/>
  <c r="K29" i="8"/>
  <c r="T28" i="8"/>
  <c r="S28" i="8"/>
  <c r="Q28" i="8"/>
  <c r="P28" i="8"/>
  <c r="O28" i="8"/>
  <c r="N28" i="8"/>
  <c r="M28" i="8"/>
  <c r="L28" i="8"/>
  <c r="K28" i="8"/>
  <c r="T27" i="8"/>
  <c r="S27" i="8"/>
  <c r="Q27" i="8"/>
  <c r="P27" i="8"/>
  <c r="O27" i="8"/>
  <c r="N27" i="8"/>
  <c r="M27" i="8"/>
  <c r="L27" i="8"/>
  <c r="K27" i="8"/>
  <c r="S26" i="8"/>
  <c r="T26" i="8" s="1"/>
  <c r="Q26" i="8"/>
  <c r="P26" i="8"/>
  <c r="O26" i="8"/>
  <c r="N26" i="8"/>
  <c r="M26" i="8"/>
  <c r="L26" i="8"/>
  <c r="K26" i="8"/>
  <c r="T25" i="8"/>
  <c r="S25" i="8"/>
  <c r="Q25" i="8"/>
  <c r="P25" i="8"/>
  <c r="O25" i="8"/>
  <c r="N25" i="8"/>
  <c r="M25" i="8"/>
  <c r="L25" i="8"/>
  <c r="K25" i="8"/>
  <c r="T24" i="8"/>
  <c r="S24" i="8"/>
  <c r="Q24" i="8"/>
  <c r="P24" i="8"/>
  <c r="O24" i="8"/>
  <c r="N24" i="8"/>
  <c r="M24" i="8"/>
  <c r="L24" i="8"/>
  <c r="K24" i="8"/>
  <c r="T23" i="8"/>
  <c r="S23" i="8"/>
  <c r="Q23" i="8"/>
  <c r="P23" i="8"/>
  <c r="O23" i="8"/>
  <c r="N23" i="8"/>
  <c r="M23" i="8"/>
  <c r="L23" i="8"/>
  <c r="K23" i="8"/>
  <c r="S18" i="8"/>
  <c r="T18" i="8" s="1"/>
  <c r="Q18" i="8"/>
  <c r="P18" i="8"/>
  <c r="O18" i="8"/>
  <c r="N18" i="8"/>
  <c r="M18" i="8"/>
  <c r="L18" i="8"/>
  <c r="K18" i="8"/>
  <c r="T17" i="8"/>
  <c r="S17" i="8"/>
  <c r="Q17" i="8"/>
  <c r="P17" i="8"/>
  <c r="O17" i="8"/>
  <c r="N17" i="8"/>
  <c r="M17" i="8"/>
  <c r="L17" i="8"/>
  <c r="K17" i="8"/>
  <c r="T16" i="8"/>
  <c r="S16" i="8"/>
  <c r="Q16" i="8"/>
  <c r="P16" i="8"/>
  <c r="O16" i="8"/>
  <c r="N16" i="8"/>
  <c r="M16" i="8"/>
  <c r="L16" i="8"/>
  <c r="K16" i="8"/>
  <c r="T15" i="8"/>
  <c r="S15" i="8"/>
  <c r="Q15" i="8"/>
  <c r="P15" i="8"/>
  <c r="O15" i="8"/>
  <c r="N15" i="8"/>
  <c r="M15" i="8"/>
  <c r="L15" i="8"/>
  <c r="K15" i="8"/>
  <c r="S14" i="8"/>
  <c r="T14" i="8" s="1"/>
  <c r="Q14" i="8"/>
  <c r="P14" i="8"/>
  <c r="O14" i="8"/>
  <c r="N14" i="8"/>
  <c r="M14" i="8"/>
  <c r="L14" i="8"/>
  <c r="K14" i="8"/>
  <c r="T13" i="8"/>
  <c r="S13" i="8"/>
  <c r="Q13" i="8"/>
  <c r="P13" i="8"/>
  <c r="O13" i="8"/>
  <c r="N13" i="8"/>
  <c r="M13" i="8"/>
  <c r="L13" i="8"/>
  <c r="K13" i="8"/>
  <c r="T12" i="8"/>
  <c r="S12" i="8"/>
  <c r="Q12" i="8"/>
  <c r="P12" i="8"/>
  <c r="O12" i="8"/>
  <c r="N12" i="8"/>
  <c r="M12" i="8"/>
  <c r="L12" i="8"/>
  <c r="K12" i="8"/>
  <c r="T52" i="7"/>
  <c r="S52" i="7"/>
  <c r="Q52" i="7"/>
  <c r="P52" i="7"/>
  <c r="O52" i="7"/>
  <c r="N52" i="7"/>
  <c r="M52" i="7"/>
  <c r="L52" i="7"/>
  <c r="K52" i="7"/>
  <c r="S51" i="7"/>
  <c r="T51" i="7" s="1"/>
  <c r="Q51" i="7"/>
  <c r="P51" i="7"/>
  <c r="O51" i="7"/>
  <c r="N51" i="7"/>
  <c r="M51" i="7"/>
  <c r="L51" i="7"/>
  <c r="K51" i="7"/>
  <c r="T50" i="7"/>
  <c r="S50" i="7"/>
  <c r="Q50" i="7"/>
  <c r="P50" i="7"/>
  <c r="O50" i="7"/>
  <c r="N50" i="7"/>
  <c r="M50" i="7"/>
  <c r="L50" i="7"/>
  <c r="K50" i="7"/>
  <c r="T49" i="7"/>
  <c r="S49" i="7"/>
  <c r="Q49" i="7"/>
  <c r="P49" i="7"/>
  <c r="O49" i="7"/>
  <c r="N49" i="7"/>
  <c r="M49" i="7"/>
  <c r="L49" i="7"/>
  <c r="K49" i="7"/>
  <c r="T48" i="7"/>
  <c r="S48" i="7"/>
  <c r="Q48" i="7"/>
  <c r="P48" i="7"/>
  <c r="O48" i="7"/>
  <c r="N48" i="7"/>
  <c r="M48" i="7"/>
  <c r="L48" i="7"/>
  <c r="K48" i="7"/>
  <c r="S47" i="7"/>
  <c r="T47" i="7" s="1"/>
  <c r="Q47" i="7"/>
  <c r="P47" i="7"/>
  <c r="O47" i="7"/>
  <c r="N47" i="7"/>
  <c r="M47" i="7"/>
  <c r="L47" i="7"/>
  <c r="K47" i="7"/>
  <c r="T46" i="7"/>
  <c r="S46" i="7"/>
  <c r="Q46" i="7"/>
  <c r="P46" i="7"/>
  <c r="O46" i="7"/>
  <c r="N46" i="7"/>
  <c r="M46" i="7"/>
  <c r="L46" i="7"/>
  <c r="K46" i="7"/>
  <c r="T41" i="7"/>
  <c r="S41" i="7"/>
  <c r="Q41" i="7"/>
  <c r="P41" i="7"/>
  <c r="O41" i="7"/>
  <c r="N41" i="7"/>
  <c r="M41" i="7"/>
  <c r="L41" i="7"/>
  <c r="K41" i="7"/>
  <c r="T40" i="7"/>
  <c r="S40" i="7"/>
  <c r="Q40" i="7"/>
  <c r="P40" i="7"/>
  <c r="O40" i="7"/>
  <c r="N40" i="7"/>
  <c r="M40" i="7"/>
  <c r="L40" i="7"/>
  <c r="K40" i="7"/>
  <c r="S39" i="7"/>
  <c r="T39" i="7" s="1"/>
  <c r="Q39" i="7"/>
  <c r="P39" i="7"/>
  <c r="O39" i="7"/>
  <c r="N39" i="7"/>
  <c r="M39" i="7"/>
  <c r="L39" i="7"/>
  <c r="K39" i="7"/>
  <c r="T38" i="7"/>
  <c r="S38" i="7"/>
  <c r="Q38" i="7"/>
  <c r="P38" i="7"/>
  <c r="O38" i="7"/>
  <c r="N38" i="7"/>
  <c r="M38" i="7"/>
  <c r="L38" i="7"/>
  <c r="K38" i="7"/>
  <c r="T37" i="7"/>
  <c r="S37" i="7"/>
  <c r="Q37" i="7"/>
  <c r="P37" i="7"/>
  <c r="O37" i="7"/>
  <c r="N37" i="7"/>
  <c r="M37" i="7"/>
  <c r="L37" i="7"/>
  <c r="K37" i="7"/>
  <c r="T36" i="7"/>
  <c r="S36" i="7"/>
  <c r="Q36" i="7"/>
  <c r="P36" i="7"/>
  <c r="O36" i="7"/>
  <c r="N36" i="7"/>
  <c r="M36" i="7"/>
  <c r="L36" i="7"/>
  <c r="K36" i="7"/>
  <c r="S35" i="7"/>
  <c r="T35" i="7" s="1"/>
  <c r="Q35" i="7"/>
  <c r="P35" i="7"/>
  <c r="O35" i="7"/>
  <c r="N35" i="7"/>
  <c r="M35" i="7"/>
  <c r="L35" i="7"/>
  <c r="K35" i="7"/>
  <c r="T29" i="7"/>
  <c r="S29" i="7"/>
  <c r="Q29" i="7"/>
  <c r="P29" i="7"/>
  <c r="O29" i="7"/>
  <c r="N29" i="7"/>
  <c r="M29" i="7"/>
  <c r="L29" i="7"/>
  <c r="K29" i="7"/>
  <c r="T28" i="7"/>
  <c r="S28" i="7"/>
  <c r="Q28" i="7"/>
  <c r="P28" i="7"/>
  <c r="O28" i="7"/>
  <c r="N28" i="7"/>
  <c r="M28" i="7"/>
  <c r="L28" i="7"/>
  <c r="K28" i="7"/>
  <c r="T27" i="7"/>
  <c r="S27" i="7"/>
  <c r="Q27" i="7"/>
  <c r="P27" i="7"/>
  <c r="O27" i="7"/>
  <c r="N27" i="7"/>
  <c r="M27" i="7"/>
  <c r="L27" i="7"/>
  <c r="K27" i="7"/>
  <c r="S26" i="7"/>
  <c r="T26" i="7" s="1"/>
  <c r="Q26" i="7"/>
  <c r="P26" i="7"/>
  <c r="O26" i="7"/>
  <c r="N26" i="7"/>
  <c r="M26" i="7"/>
  <c r="L26" i="7"/>
  <c r="K26" i="7"/>
  <c r="T25" i="7"/>
  <c r="S25" i="7"/>
  <c r="Q25" i="7"/>
  <c r="P25" i="7"/>
  <c r="O25" i="7"/>
  <c r="N25" i="7"/>
  <c r="M25" i="7"/>
  <c r="L25" i="7"/>
  <c r="K25" i="7"/>
  <c r="T24" i="7"/>
  <c r="S24" i="7"/>
  <c r="Q24" i="7"/>
  <c r="P24" i="7"/>
  <c r="O24" i="7"/>
  <c r="N24" i="7"/>
  <c r="M24" i="7"/>
  <c r="L24" i="7"/>
  <c r="K24" i="7"/>
  <c r="T23" i="7"/>
  <c r="S23" i="7"/>
  <c r="Q23" i="7"/>
  <c r="P23" i="7"/>
  <c r="O23" i="7"/>
  <c r="N23" i="7"/>
  <c r="M23" i="7"/>
  <c r="L23" i="7"/>
  <c r="K23" i="7"/>
  <c r="S18" i="7"/>
  <c r="T18" i="7" s="1"/>
  <c r="Q18" i="7"/>
  <c r="P18" i="7"/>
  <c r="O18" i="7"/>
  <c r="N18" i="7"/>
  <c r="M18" i="7"/>
  <c r="L18" i="7"/>
  <c r="K18" i="7"/>
  <c r="T17" i="7"/>
  <c r="S17" i="7"/>
  <c r="Q17" i="7"/>
  <c r="P17" i="7"/>
  <c r="O17" i="7"/>
  <c r="N17" i="7"/>
  <c r="M17" i="7"/>
  <c r="L17" i="7"/>
  <c r="K17" i="7"/>
  <c r="T16" i="7"/>
  <c r="S16" i="7"/>
  <c r="Q16" i="7"/>
  <c r="P16" i="7"/>
  <c r="O16" i="7"/>
  <c r="N16" i="7"/>
  <c r="M16" i="7"/>
  <c r="L16" i="7"/>
  <c r="K16" i="7"/>
  <c r="T15" i="7"/>
  <c r="S15" i="7"/>
  <c r="Q15" i="7"/>
  <c r="P15" i="7"/>
  <c r="O15" i="7"/>
  <c r="N15" i="7"/>
  <c r="M15" i="7"/>
  <c r="L15" i="7"/>
  <c r="K15" i="7"/>
  <c r="S14" i="7"/>
  <c r="T14" i="7" s="1"/>
  <c r="Q14" i="7"/>
  <c r="P14" i="7"/>
  <c r="O14" i="7"/>
  <c r="N14" i="7"/>
  <c r="M14" i="7"/>
  <c r="L14" i="7"/>
  <c r="K14" i="7"/>
  <c r="T13" i="7"/>
  <c r="S13" i="7"/>
  <c r="Q13" i="7"/>
  <c r="P13" i="7"/>
  <c r="O13" i="7"/>
  <c r="N13" i="7"/>
  <c r="M13" i="7"/>
  <c r="L13" i="7"/>
  <c r="K13" i="7"/>
  <c r="T12" i="7"/>
  <c r="S12" i="7"/>
  <c r="Q12" i="7"/>
  <c r="P12" i="7"/>
  <c r="O12" i="7"/>
  <c r="N12" i="7"/>
  <c r="M12" i="7"/>
  <c r="L12" i="7"/>
  <c r="K12" i="7"/>
  <c r="T52" i="6"/>
  <c r="S52" i="6"/>
  <c r="Q52" i="6"/>
  <c r="P52" i="6"/>
  <c r="O52" i="6"/>
  <c r="N52" i="6"/>
  <c r="M52" i="6"/>
  <c r="L52" i="6"/>
  <c r="K52" i="6"/>
  <c r="S51" i="6"/>
  <c r="T51" i="6" s="1"/>
  <c r="Q51" i="6"/>
  <c r="P51" i="6"/>
  <c r="O51" i="6"/>
  <c r="N51" i="6"/>
  <c r="M51" i="6"/>
  <c r="L51" i="6"/>
  <c r="K51" i="6"/>
  <c r="T50" i="6"/>
  <c r="S50" i="6"/>
  <c r="Q50" i="6"/>
  <c r="P50" i="6"/>
  <c r="O50" i="6"/>
  <c r="N50" i="6"/>
  <c r="M50" i="6"/>
  <c r="L50" i="6"/>
  <c r="K50" i="6"/>
  <c r="T49" i="6"/>
  <c r="S49" i="6"/>
  <c r="Q49" i="6"/>
  <c r="P49" i="6"/>
  <c r="O49" i="6"/>
  <c r="N49" i="6"/>
  <c r="M49" i="6"/>
  <c r="L49" i="6"/>
  <c r="K49" i="6"/>
  <c r="T48" i="6"/>
  <c r="S48" i="6"/>
  <c r="Q48" i="6"/>
  <c r="P48" i="6"/>
  <c r="O48" i="6"/>
  <c r="N48" i="6"/>
  <c r="M48" i="6"/>
  <c r="L48" i="6"/>
  <c r="K48" i="6"/>
  <c r="S47" i="6"/>
  <c r="T47" i="6" s="1"/>
  <c r="Q47" i="6"/>
  <c r="P47" i="6"/>
  <c r="O47" i="6"/>
  <c r="N47" i="6"/>
  <c r="M47" i="6"/>
  <c r="L47" i="6"/>
  <c r="K47" i="6"/>
  <c r="T46" i="6"/>
  <c r="S46" i="6"/>
  <c r="Q46" i="6"/>
  <c r="P46" i="6"/>
  <c r="O46" i="6"/>
  <c r="N46" i="6"/>
  <c r="M46" i="6"/>
  <c r="L46" i="6"/>
  <c r="K46" i="6"/>
  <c r="T41" i="6"/>
  <c r="S41" i="6"/>
  <c r="Q41" i="6"/>
  <c r="P41" i="6"/>
  <c r="O41" i="6"/>
  <c r="N41" i="6"/>
  <c r="M41" i="6"/>
  <c r="L41" i="6"/>
  <c r="K41" i="6"/>
  <c r="T40" i="6"/>
  <c r="S40" i="6"/>
  <c r="Q40" i="6"/>
  <c r="P40" i="6"/>
  <c r="O40" i="6"/>
  <c r="N40" i="6"/>
  <c r="M40" i="6"/>
  <c r="L40" i="6"/>
  <c r="K40" i="6"/>
  <c r="S39" i="6"/>
  <c r="T39" i="6" s="1"/>
  <c r="Q39" i="6"/>
  <c r="P39" i="6"/>
  <c r="O39" i="6"/>
  <c r="N39" i="6"/>
  <c r="M39" i="6"/>
  <c r="L39" i="6"/>
  <c r="K39" i="6"/>
  <c r="T38" i="6"/>
  <c r="S38" i="6"/>
  <c r="Q38" i="6"/>
  <c r="P38" i="6"/>
  <c r="O38" i="6"/>
  <c r="N38" i="6"/>
  <c r="M38" i="6"/>
  <c r="L38" i="6"/>
  <c r="K38" i="6"/>
  <c r="T37" i="6"/>
  <c r="S37" i="6"/>
  <c r="Q37" i="6"/>
  <c r="P37" i="6"/>
  <c r="O37" i="6"/>
  <c r="N37" i="6"/>
  <c r="M37" i="6"/>
  <c r="L37" i="6"/>
  <c r="K37" i="6"/>
  <c r="T36" i="6"/>
  <c r="S36" i="6"/>
  <c r="Q36" i="6"/>
  <c r="P36" i="6"/>
  <c r="O36" i="6"/>
  <c r="N36" i="6"/>
  <c r="M36" i="6"/>
  <c r="L36" i="6"/>
  <c r="K36" i="6"/>
  <c r="S35" i="6"/>
  <c r="T35" i="6" s="1"/>
  <c r="Q35" i="6"/>
  <c r="P35" i="6"/>
  <c r="O35" i="6"/>
  <c r="N35" i="6"/>
  <c r="M35" i="6"/>
  <c r="L35" i="6"/>
  <c r="K35" i="6"/>
  <c r="T29" i="6"/>
  <c r="S29" i="6"/>
  <c r="Q29" i="6"/>
  <c r="P29" i="6"/>
  <c r="O29" i="6"/>
  <c r="N29" i="6"/>
  <c r="M29" i="6"/>
  <c r="L29" i="6"/>
  <c r="K29" i="6"/>
  <c r="T28" i="6"/>
  <c r="S28" i="6"/>
  <c r="Q28" i="6"/>
  <c r="P28" i="6"/>
  <c r="O28" i="6"/>
  <c r="N28" i="6"/>
  <c r="M28" i="6"/>
  <c r="L28" i="6"/>
  <c r="K28" i="6"/>
  <c r="T27" i="6"/>
  <c r="S27" i="6"/>
  <c r="Q27" i="6"/>
  <c r="P27" i="6"/>
  <c r="O27" i="6"/>
  <c r="N27" i="6"/>
  <c r="M27" i="6"/>
  <c r="L27" i="6"/>
  <c r="K27" i="6"/>
  <c r="S26" i="6"/>
  <c r="T26" i="6" s="1"/>
  <c r="Q26" i="6"/>
  <c r="P26" i="6"/>
  <c r="O26" i="6"/>
  <c r="N26" i="6"/>
  <c r="M26" i="6"/>
  <c r="L26" i="6"/>
  <c r="K26" i="6"/>
  <c r="T25" i="6"/>
  <c r="S25" i="6"/>
  <c r="Q25" i="6"/>
  <c r="P25" i="6"/>
  <c r="O25" i="6"/>
  <c r="N25" i="6"/>
  <c r="M25" i="6"/>
  <c r="L25" i="6"/>
  <c r="K25" i="6"/>
  <c r="T24" i="6"/>
  <c r="S24" i="6"/>
  <c r="Q24" i="6"/>
  <c r="P24" i="6"/>
  <c r="O24" i="6"/>
  <c r="N24" i="6"/>
  <c r="M24" i="6"/>
  <c r="L24" i="6"/>
  <c r="K24" i="6"/>
  <c r="T23" i="6"/>
  <c r="S23" i="6"/>
  <c r="Q23" i="6"/>
  <c r="P23" i="6"/>
  <c r="O23" i="6"/>
  <c r="N23" i="6"/>
  <c r="M23" i="6"/>
  <c r="L23" i="6"/>
  <c r="K23" i="6"/>
  <c r="S18" i="6"/>
  <c r="T18" i="6" s="1"/>
  <c r="Q18" i="6"/>
  <c r="P18" i="6"/>
  <c r="O18" i="6"/>
  <c r="N18" i="6"/>
  <c r="M18" i="6"/>
  <c r="L18" i="6"/>
  <c r="K18" i="6"/>
  <c r="T17" i="6"/>
  <c r="S17" i="6"/>
  <c r="Q17" i="6"/>
  <c r="P17" i="6"/>
  <c r="O17" i="6"/>
  <c r="N17" i="6"/>
  <c r="M17" i="6"/>
  <c r="L17" i="6"/>
  <c r="K17" i="6"/>
  <c r="T16" i="6"/>
  <c r="S16" i="6"/>
  <c r="Q16" i="6"/>
  <c r="P16" i="6"/>
  <c r="O16" i="6"/>
  <c r="N16" i="6"/>
  <c r="M16" i="6"/>
  <c r="L16" i="6"/>
  <c r="K16" i="6"/>
  <c r="T15" i="6"/>
  <c r="S15" i="6"/>
  <c r="Q15" i="6"/>
  <c r="P15" i="6"/>
  <c r="O15" i="6"/>
  <c r="N15" i="6"/>
  <c r="M15" i="6"/>
  <c r="L15" i="6"/>
  <c r="K15" i="6"/>
  <c r="S14" i="6"/>
  <c r="T14" i="6" s="1"/>
  <c r="Q14" i="6"/>
  <c r="P14" i="6"/>
  <c r="O14" i="6"/>
  <c r="N14" i="6"/>
  <c r="M14" i="6"/>
  <c r="L14" i="6"/>
  <c r="K14" i="6"/>
  <c r="T13" i="6"/>
  <c r="S13" i="6"/>
  <c r="Q13" i="6"/>
  <c r="P13" i="6"/>
  <c r="O13" i="6"/>
  <c r="N13" i="6"/>
  <c r="M13" i="6"/>
  <c r="L13" i="6"/>
  <c r="K13" i="6"/>
  <c r="T12" i="6"/>
  <c r="S12" i="6"/>
  <c r="Q12" i="6"/>
  <c r="P12" i="6"/>
  <c r="O12" i="6"/>
  <c r="N12" i="6"/>
  <c r="M12" i="6"/>
  <c r="L12" i="6"/>
  <c r="K12" i="6"/>
  <c r="T40" i="5"/>
  <c r="S40" i="5"/>
  <c r="Q40" i="5"/>
  <c r="P40" i="5"/>
  <c r="O40" i="5"/>
  <c r="N40" i="5"/>
  <c r="M40" i="5"/>
  <c r="L40" i="5"/>
  <c r="K40" i="5"/>
  <c r="J40" i="5"/>
  <c r="T39" i="5"/>
  <c r="S39" i="5"/>
  <c r="Q39" i="5"/>
  <c r="P39" i="5"/>
  <c r="O39" i="5"/>
  <c r="N39" i="5"/>
  <c r="M39" i="5"/>
  <c r="L39" i="5"/>
  <c r="K39" i="5"/>
  <c r="J39" i="5"/>
  <c r="T38" i="5"/>
  <c r="S38" i="5"/>
  <c r="Q38" i="5"/>
  <c r="P38" i="5"/>
  <c r="O38" i="5"/>
  <c r="N38" i="5"/>
  <c r="M38" i="5"/>
  <c r="L38" i="5"/>
  <c r="K38" i="5"/>
  <c r="J38" i="5"/>
  <c r="T37" i="5"/>
  <c r="S37" i="5"/>
  <c r="Q37" i="5"/>
  <c r="P37" i="5"/>
  <c r="O37" i="5"/>
  <c r="N37" i="5"/>
  <c r="M37" i="5"/>
  <c r="L37" i="5"/>
  <c r="K37" i="5"/>
  <c r="J37" i="5"/>
  <c r="T36" i="5"/>
  <c r="S36" i="5"/>
  <c r="Q36" i="5"/>
  <c r="P36" i="5"/>
  <c r="O36" i="5"/>
  <c r="N36" i="5"/>
  <c r="M36" i="5"/>
  <c r="L36" i="5"/>
  <c r="K36" i="5"/>
  <c r="J36" i="5"/>
  <c r="T35" i="5"/>
  <c r="S35" i="5"/>
  <c r="Q35" i="5"/>
  <c r="P35" i="5"/>
  <c r="O35" i="5"/>
  <c r="N35" i="5"/>
  <c r="M35" i="5"/>
  <c r="L35" i="5"/>
  <c r="K35" i="5"/>
  <c r="J35" i="5"/>
  <c r="J29" i="5" s="1"/>
  <c r="I29" i="5"/>
  <c r="S29" i="5" s="1"/>
  <c r="T29" i="5" s="1"/>
  <c r="H29" i="5"/>
  <c r="P29" i="5" s="1"/>
  <c r="G29" i="5"/>
  <c r="O29" i="5" s="1"/>
  <c r="F29" i="5"/>
  <c r="N29" i="5" s="1"/>
  <c r="E29" i="5"/>
  <c r="M29" i="5" s="1"/>
  <c r="D29" i="5"/>
  <c r="L29" i="5" s="1"/>
  <c r="C29" i="5"/>
  <c r="K29" i="5" s="1"/>
  <c r="B29" i="5"/>
  <c r="T28" i="5"/>
  <c r="S28" i="5"/>
  <c r="Q28" i="5"/>
  <c r="P28" i="5"/>
  <c r="O28" i="5"/>
  <c r="N28" i="5"/>
  <c r="M28" i="5"/>
  <c r="L28" i="5"/>
  <c r="K28" i="5"/>
  <c r="T27" i="5"/>
  <c r="S27" i="5"/>
  <c r="Q27" i="5"/>
  <c r="P27" i="5"/>
  <c r="O27" i="5"/>
  <c r="N27" i="5"/>
  <c r="M27" i="5"/>
  <c r="L27" i="5"/>
  <c r="K27" i="5"/>
  <c r="T26" i="5"/>
  <c r="S26" i="5"/>
  <c r="Q26" i="5"/>
  <c r="P26" i="5"/>
  <c r="O26" i="5"/>
  <c r="N26" i="5"/>
  <c r="M26" i="5"/>
  <c r="L26" i="5"/>
  <c r="K26" i="5"/>
  <c r="S25" i="5"/>
  <c r="T25" i="5" s="1"/>
  <c r="Q25" i="5"/>
  <c r="P25" i="5"/>
  <c r="O25" i="5"/>
  <c r="N25" i="5"/>
  <c r="M25" i="5"/>
  <c r="L25" i="5"/>
  <c r="K25" i="5"/>
  <c r="T24" i="5"/>
  <c r="S24" i="5"/>
  <c r="Q24" i="5"/>
  <c r="P24" i="5"/>
  <c r="O24" i="5"/>
  <c r="N24" i="5"/>
  <c r="M24" i="5"/>
  <c r="L24" i="5"/>
  <c r="K24" i="5"/>
  <c r="T23" i="5"/>
  <c r="S23" i="5"/>
  <c r="Q23" i="5"/>
  <c r="P23" i="5"/>
  <c r="O23" i="5"/>
  <c r="N23" i="5"/>
  <c r="M23" i="5"/>
  <c r="L23" i="5"/>
  <c r="K23" i="5"/>
  <c r="T17" i="5"/>
  <c r="S17" i="5"/>
  <c r="Q17" i="5"/>
  <c r="P17" i="5"/>
  <c r="O17" i="5"/>
  <c r="N17" i="5"/>
  <c r="M17" i="5"/>
  <c r="L17" i="5"/>
  <c r="K17" i="5"/>
  <c r="J17" i="5"/>
  <c r="T16" i="5"/>
  <c r="S16" i="5"/>
  <c r="Q16" i="5"/>
  <c r="P16" i="5"/>
  <c r="O16" i="5"/>
  <c r="N16" i="5"/>
  <c r="M16" i="5"/>
  <c r="L16" i="5"/>
  <c r="K16" i="5"/>
  <c r="T15" i="5"/>
  <c r="S15" i="5"/>
  <c r="Q15" i="5"/>
  <c r="P15" i="5"/>
  <c r="O15" i="5"/>
  <c r="N15" i="5"/>
  <c r="M15" i="5"/>
  <c r="L15" i="5"/>
  <c r="K15" i="5"/>
  <c r="T14" i="5"/>
  <c r="S14" i="5"/>
  <c r="Q14" i="5"/>
  <c r="P14" i="5"/>
  <c r="O14" i="5"/>
  <c r="N14" i="5"/>
  <c r="M14" i="5"/>
  <c r="L14" i="5"/>
  <c r="K14" i="5"/>
  <c r="S13" i="5"/>
  <c r="T13" i="5" s="1"/>
  <c r="Q13" i="5"/>
  <c r="P13" i="5"/>
  <c r="O13" i="5"/>
  <c r="N13" i="5"/>
  <c r="M13" i="5"/>
  <c r="L13" i="5"/>
  <c r="K13" i="5"/>
  <c r="T12" i="5"/>
  <c r="S12" i="5"/>
  <c r="Q12" i="5"/>
  <c r="P12" i="5"/>
  <c r="O12" i="5"/>
  <c r="N12" i="5"/>
  <c r="M12" i="5"/>
  <c r="L12" i="5"/>
  <c r="K12" i="5"/>
  <c r="T11" i="5"/>
  <c r="S11" i="5"/>
  <c r="Q11" i="5"/>
  <c r="P11" i="5"/>
  <c r="O11" i="5"/>
  <c r="N11" i="5"/>
  <c r="M11" i="5"/>
  <c r="L11" i="5"/>
  <c r="K11" i="5"/>
  <c r="Q29" i="5" l="1"/>
  <c r="F48" i="16"/>
  <c r="F56" i="16"/>
</calcChain>
</file>

<file path=xl/sharedStrings.xml><?xml version="1.0" encoding="utf-8"?>
<sst xmlns="http://schemas.openxmlformats.org/spreadsheetml/2006/main" count="2252" uniqueCount="311">
  <si>
    <t>2009-16 Individual Life Experience Report Appendices</t>
  </si>
  <si>
    <t>Worksheet</t>
  </si>
  <si>
    <t>Description</t>
  </si>
  <si>
    <t>Appendix A</t>
  </si>
  <si>
    <t>Select experience, 2009-2016</t>
  </si>
  <si>
    <t>Appendix B</t>
  </si>
  <si>
    <t>Ultimate experience, 2009-2016</t>
  </si>
  <si>
    <t>Appendix C</t>
  </si>
  <si>
    <t>Gender / smoking status, All face amounts, 2009-2016, select</t>
  </si>
  <si>
    <t>Appendix D.1</t>
  </si>
  <si>
    <t>Observation year, gender / smoking status, select period, all companies, 2009-2016</t>
  </si>
  <si>
    <t>Appendix D.2</t>
  </si>
  <si>
    <t>Observation year, gender / smoking status, select period, common companies, 2009-2016</t>
  </si>
  <si>
    <t>Appendix E.1</t>
  </si>
  <si>
    <t>MNS, five year experience, issue age, observation year, 2009-2016, select</t>
  </si>
  <si>
    <t>Appendix E.2</t>
  </si>
  <si>
    <t>FNS, five year experience, issue age, observation year, 2009-2016, select</t>
  </si>
  <si>
    <t>Appendix E.3</t>
  </si>
  <si>
    <t>MSM, five year experience, issue age, observation year, 2009-2016, select</t>
  </si>
  <si>
    <t>Appendix E.4</t>
  </si>
  <si>
    <t>FSM, five year experience, issue age, observation year, 2009-2016, select</t>
  </si>
  <si>
    <t>Appendix F.1</t>
  </si>
  <si>
    <t>MNS/MSM, FA ≥ $100K, issue age, duration, 2009-2016, select</t>
  </si>
  <si>
    <t>Appendix F.2</t>
  </si>
  <si>
    <t>FNS/FSM, FA ≥ $100K, issue age, duration, 2009-2016, select</t>
  </si>
  <si>
    <t>Appendix F.3</t>
  </si>
  <si>
    <t>MNS/MSM, FA ≥ $50K, issue age, duration, 2009-2016, select</t>
  </si>
  <si>
    <t>Appendix F.4</t>
  </si>
  <si>
    <t>FNS/FSM, FA ≥ $50K, issue age, duration, 2009-2016, select</t>
  </si>
  <si>
    <t>Appendix G</t>
  </si>
  <si>
    <t>Plan type, face amount, duration 1-25, 2009-2016, select</t>
  </si>
  <si>
    <t>Appendix H</t>
  </si>
  <si>
    <t>Term 10, 15, 20 plans, duration, level term period, issue year, 2009-2016</t>
  </si>
  <si>
    <t>Appendix I</t>
  </si>
  <si>
    <t>Preferred plans, all companies, 2009-2016, select</t>
  </si>
  <si>
    <t>Appendix J</t>
  </si>
  <si>
    <t>Preferred plans by observation year, 2009-2016, select</t>
  </si>
  <si>
    <t>Appendix JA</t>
  </si>
  <si>
    <t>Juvenile issue age experience, all companies, expected basis 2015 VBT</t>
  </si>
  <si>
    <t>Appendix K p.1</t>
  </si>
  <si>
    <t>Preferred plans, non-smokers, risk class structure, face amount, 2009-2016, select</t>
  </si>
  <si>
    <t>Appendix K p.2</t>
  </si>
  <si>
    <t>Preferred plans, smokers, risk class structure, face amount, 2009-2016, select</t>
  </si>
  <si>
    <t>Appendix L p.1</t>
  </si>
  <si>
    <t>Preferred plans experience, risk class structure, issue age, duration, 2009-2016, select</t>
  </si>
  <si>
    <t>Appendix L p.2</t>
  </si>
  <si>
    <t>Preferred plans relative experience, risk class structure, issue age, duration, 2009-2016, select</t>
  </si>
  <si>
    <t>Appendix OA1</t>
  </si>
  <si>
    <t>Older issue age experience, 2009-2016, expected basis 2015 VBT</t>
  </si>
  <si>
    <t>Appendix OA2</t>
  </si>
  <si>
    <t>Older attained age experience, 2009-2016, expected basis 2015 VBT</t>
  </si>
  <si>
    <t>Appendix OA p.5</t>
  </si>
  <si>
    <t>Older attained age experience, 2009-2016, expected basis various</t>
  </si>
  <si>
    <t>Appendix A - Select experience</t>
  </si>
  <si>
    <t>SOA industry individual life experience in observation periods 2009 – 2016</t>
  </si>
  <si>
    <t>Select period only (durations 1 - 25)</t>
  </si>
  <si>
    <t xml:space="preserve">Expected basis: 2015VBT - Primary Table </t>
  </si>
  <si>
    <t>Dollar amounts in millions</t>
  </si>
  <si>
    <t>Actual Claims by Policy</t>
  </si>
  <si>
    <t>Expected Claims by Policy</t>
  </si>
  <si>
    <t>A/E Ratio by Count</t>
  </si>
  <si>
    <t>Actual Claims by Amount</t>
  </si>
  <si>
    <t>Expected Claims by Amount</t>
  </si>
  <si>
    <t>A/E Ratio by Amount</t>
  </si>
  <si>
    <t>Exposure by Policy</t>
  </si>
  <si>
    <t>% Exposure by Policy</t>
  </si>
  <si>
    <t>Exposure by Amount</t>
  </si>
  <si>
    <t>% Exposure by Amount</t>
  </si>
  <si>
    <t>% Expected by Amount</t>
  </si>
  <si>
    <t>Overall</t>
  </si>
  <si>
    <t>Issue Age</t>
  </si>
  <si>
    <t>0</t>
  </si>
  <si>
    <t>1-4</t>
  </si>
  <si>
    <t>5-9</t>
  </si>
  <si>
    <t>10-17</t>
  </si>
  <si>
    <t>18-24</t>
  </si>
  <si>
    <t>25-29</t>
  </si>
  <si>
    <t>30-34</t>
  </si>
  <si>
    <t>35-39</t>
  </si>
  <si>
    <t>40-49</t>
  </si>
  <si>
    <t>50-59</t>
  </si>
  <si>
    <t>60-69</t>
  </si>
  <si>
    <t>70-79</t>
  </si>
  <si>
    <t>80+</t>
  </si>
  <si>
    <t>Gender</t>
  </si>
  <si>
    <t>Male</t>
  </si>
  <si>
    <t>Female</t>
  </si>
  <si>
    <t>Duration</t>
  </si>
  <si>
    <t>1</t>
  </si>
  <si>
    <t>2</t>
  </si>
  <si>
    <t>3</t>
  </si>
  <si>
    <t>4-5</t>
  </si>
  <si>
    <t>6-10</t>
  </si>
  <si>
    <t>11-15</t>
  </si>
  <si>
    <t>16-20</t>
  </si>
  <si>
    <t>21-25</t>
  </si>
  <si>
    <t>Size</t>
  </si>
  <si>
    <t>1-9,999</t>
  </si>
  <si>
    <t>10,000-24,999</t>
  </si>
  <si>
    <t>25,000-49,999</t>
  </si>
  <si>
    <t>50,000-99,999</t>
  </si>
  <si>
    <t>100,000-249,999</t>
  </si>
  <si>
    <t>250,000-499,999</t>
  </si>
  <si>
    <t>500,000-999,999</t>
  </si>
  <si>
    <t>1,000,000-2,499,999</t>
  </si>
  <si>
    <t>2,500,000-4,999,999</t>
  </si>
  <si>
    <t>5,000,000-9,999,999</t>
  </si>
  <si>
    <t>10,000,000+</t>
  </si>
  <si>
    <t>Smoker Status</t>
  </si>
  <si>
    <t>NonSmoker</t>
  </si>
  <si>
    <t>Smoker</t>
  </si>
  <si>
    <t>Unknown</t>
  </si>
  <si>
    <t>Observation Year</t>
  </si>
  <si>
    <t>Appendix B - Ultimate experience</t>
  </si>
  <si>
    <t>Includes all face amounts</t>
  </si>
  <si>
    <t>Ultimate period only (durations 26+)</t>
  </si>
  <si>
    <t>Gender Combined Ultimate Period Data</t>
  </si>
  <si>
    <t>Attained Age</t>
  </si>
  <si>
    <t>80-89</t>
  </si>
  <si>
    <t>90+</t>
  </si>
  <si>
    <t>100,000+</t>
  </si>
  <si>
    <t>MALE Only Ultimate Period Data</t>
  </si>
  <si>
    <t>FEMALE Only Ultimate Period Data</t>
  </si>
  <si>
    <t>Appendix C - Experience by gender and smoking status for all face amounts</t>
  </si>
  <si>
    <t>Select period only (durations 1 - 25), Issue Ages 18+, NS/SM only</t>
  </si>
  <si>
    <t>Male Nonsmoker</t>
  </si>
  <si>
    <t>Male Smoker</t>
  </si>
  <si>
    <t>Female Nonsmoker</t>
  </si>
  <si>
    <t>Female Smoker</t>
  </si>
  <si>
    <r>
      <rPr>
        <b/>
        <sz val="10"/>
        <rFont val="Calibri"/>
        <family val="2"/>
        <charset val="1"/>
      </rPr>
      <t>A/E Ratio</t>
    </r>
    <r>
      <rPr>
        <b/>
        <vertAlign val="superscript"/>
        <sz val="10"/>
        <rFont val="Calibri"/>
        <family val="2"/>
        <charset val="1"/>
      </rPr>
      <t>1</t>
    </r>
    <r>
      <rPr>
        <b/>
        <sz val="10"/>
        <rFont val="Calibri"/>
        <family val="2"/>
        <charset val="1"/>
      </rPr>
      <t xml:space="preserve"> by Count</t>
    </r>
  </si>
  <si>
    <r>
      <rPr>
        <b/>
        <sz val="10"/>
        <rFont val="Calibri"/>
        <family val="2"/>
        <charset val="1"/>
      </rPr>
      <t>A/E Ratio</t>
    </r>
    <r>
      <rPr>
        <b/>
        <vertAlign val="superscript"/>
        <sz val="10"/>
        <rFont val="Calibri"/>
        <family val="2"/>
        <charset val="1"/>
      </rPr>
      <t>1</t>
    </r>
    <r>
      <rPr>
        <b/>
        <sz val="10"/>
        <rFont val="Calibri"/>
        <family val="2"/>
        <charset val="1"/>
      </rPr>
      <t xml:space="preserve"> by Amount</t>
    </r>
  </si>
  <si>
    <t>Appendix D.1 - By observation year (select period)</t>
  </si>
  <si>
    <t>By gender and smoking status for all companies</t>
  </si>
  <si>
    <t>Select period only (durations 1 - 25), Issue Ages 18+</t>
  </si>
  <si>
    <t>Expected Basis: 2015 VBT - Primary Table</t>
  </si>
  <si>
    <t>A/Es By Count (All Companies)</t>
  </si>
  <si>
    <t>A/E Ratios by Observation Year</t>
  </si>
  <si>
    <t># Claims</t>
  </si>
  <si>
    <t>% Change Year over Year</t>
  </si>
  <si>
    <t>Cumulative Change</t>
  </si>
  <si>
    <r>
      <rPr>
        <b/>
        <sz val="10"/>
        <rFont val="Calibri"/>
        <family val="2"/>
        <charset val="1"/>
      </rPr>
      <t>Annual Change</t>
    </r>
    <r>
      <rPr>
        <b/>
        <vertAlign val="superscript"/>
        <sz val="10"/>
        <rFont val="Calibri"/>
        <family val="2"/>
        <charset val="1"/>
      </rPr>
      <t>1</t>
    </r>
  </si>
  <si>
    <t>2009</t>
  </si>
  <si>
    <t>2010</t>
  </si>
  <si>
    <t>2011</t>
  </si>
  <si>
    <t>2012</t>
  </si>
  <si>
    <t>2013</t>
  </si>
  <si>
    <t>2014</t>
  </si>
  <si>
    <t>2015</t>
  </si>
  <si>
    <t>2016</t>
  </si>
  <si>
    <t>09-10</t>
  </si>
  <si>
    <t>10-11</t>
  </si>
  <si>
    <t>11-12</t>
  </si>
  <si>
    <t>12-13</t>
  </si>
  <si>
    <t>13-14</t>
  </si>
  <si>
    <t>14-15</t>
  </si>
  <si>
    <t>15-16</t>
  </si>
  <si>
    <t>09-16</t>
  </si>
  <si>
    <t>Male NonSmoker</t>
  </si>
  <si>
    <t>Male Unknown</t>
  </si>
  <si>
    <t>Female NonSmoker</t>
  </si>
  <si>
    <t>Female Unknown</t>
  </si>
  <si>
    <t>Total</t>
  </si>
  <si>
    <t>A/Es By Amount (All Companies)</t>
  </si>
  <si>
    <t>Claim Amts</t>
  </si>
  <si>
    <t>Total Male</t>
  </si>
  <si>
    <t>Total Female</t>
  </si>
  <si>
    <t>Total NonSmoker</t>
  </si>
  <si>
    <t>Total Smoker</t>
  </si>
  <si>
    <t>Total Unknown</t>
  </si>
  <si>
    <t>Footnote:</t>
  </si>
  <si>
    <t>1.  Annual Change formula:  {[(16 rate)/(09 rate)]^(1/7)} - 1</t>
  </si>
  <si>
    <t>Appendix E.1 - MNS experience by observation year and issue age</t>
  </si>
  <si>
    <t>A/E Ratios for all companies</t>
  </si>
  <si>
    <t>Male Nonsmokers (Face Amounts $100,000 - $2,499,999)</t>
  </si>
  <si>
    <t>By Count</t>
  </si>
  <si>
    <t>18-29</t>
  </si>
  <si>
    <t>30-39</t>
  </si>
  <si>
    <t>70+</t>
  </si>
  <si>
    <t>By Amount</t>
  </si>
  <si>
    <t>Male Nonsmokers (Face Amounts &lt;$100,000)</t>
  </si>
  <si>
    <t>Female Nonsmokers (Face Amounts $100,000 - $2,499,999)</t>
  </si>
  <si>
    <t>Female Nonsmokers (Face Amounts &lt;$100,000)</t>
  </si>
  <si>
    <t>Male Smokers (Face Amounts $100,000 - $2,499,999)</t>
  </si>
  <si>
    <t>Male Smokers (Face Amounts &lt;$100,000)</t>
  </si>
  <si>
    <t>Female Smokers (Face Amounts $100,000 - $2,499,999)</t>
  </si>
  <si>
    <t>Female Smokers (Face Amounts &lt;$100,000)</t>
  </si>
  <si>
    <t xml:space="preserve">Appendix F.1 - Experience for Male &amp; FA ≥ $100K by Issue Age and Duration </t>
  </si>
  <si>
    <t xml:space="preserve">Expected basis: 2015 VBT - Primary Table 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</si>
  <si>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</si>
  <si>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</si>
  <si>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</si>
  <si>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</si>
  <si>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</si>
  <si>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</si>
  <si>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</si>
  <si>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</si>
  <si>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</si>
  <si>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</si>
  <si>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</si>
  <si>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Appendix F.1 - Experience for Female &amp; FA ≥ $100K by Issue Age and Duration </t>
  </si>
  <si>
    <t xml:space="preserve">Appendix F.3 - Experience for Male &amp; FA ≥ $50K by Issue Age and Duration </t>
  </si>
  <si>
    <t>Appendix G - Experience by Plan Type</t>
  </si>
  <si>
    <t>Insurance Plan Type</t>
  </si>
  <si>
    <t>Face Amount Bands</t>
  </si>
  <si>
    <t>Term Insurance Plans</t>
  </si>
  <si>
    <t>Traditional Whole Life Plans</t>
  </si>
  <si>
    <t>Universal Life Plans</t>
  </si>
  <si>
    <t>Variable Life Plans</t>
  </si>
  <si>
    <t>ULSG and VLSG Plans</t>
  </si>
  <si>
    <t>Other</t>
  </si>
  <si>
    <t>Grand Total</t>
  </si>
  <si>
    <t xml:space="preserve">   1-9,999</t>
  </si>
  <si>
    <t xml:space="preserve">  10,000-24,999</t>
  </si>
  <si>
    <t xml:space="preserve">  25,000-49,999</t>
  </si>
  <si>
    <t xml:space="preserve">  50,000-99,999</t>
  </si>
  <si>
    <t xml:space="preserve"> 100,000-249,999</t>
  </si>
  <si>
    <t xml:space="preserve"> 250,000-499,999</t>
  </si>
  <si>
    <t xml:space="preserve"> 500,000-999,999</t>
  </si>
  <si>
    <t>Number of Claims</t>
  </si>
  <si>
    <t>Amount of Claims (million)</t>
  </si>
  <si>
    <t>Appendix H - Experience for term 10, 15 and 20 plans by level term period and issue year ranges</t>
  </si>
  <si>
    <t>Term products by level term period and issue year ranges, face amounts ≥ $100K, Issue Age 18+</t>
  </si>
  <si>
    <t xml:space="preserve">A/E Ratio by Amount </t>
  </si>
  <si>
    <t>Level Term Period (yrs)</t>
  </si>
  <si>
    <t>Issue Year Range</t>
  </si>
  <si>
    <t xml:space="preserve"> 1</t>
  </si>
  <si>
    <t xml:space="preserve"> 2</t>
  </si>
  <si>
    <t xml:space="preserve"> 3</t>
  </si>
  <si>
    <t xml:space="preserve"> 4-5</t>
  </si>
  <si>
    <t xml:space="preserve"> 6-10</t>
  </si>
  <si>
    <t>All</t>
  </si>
  <si>
    <t>1990-1999</t>
  </si>
  <si>
    <t>2000-2009</t>
  </si>
  <si>
    <t>2010-2016</t>
  </si>
  <si>
    <t>Appendix I - Experience for preferred plans of all companies</t>
  </si>
  <si>
    <r>
      <rPr>
        <b/>
        <sz val="10"/>
        <color rgb="FF000000"/>
        <rFont val="Calibri"/>
        <family val="2"/>
        <charset val="1"/>
      </rPr>
      <t>SOA industry individual life experience in observation periods</t>
    </r>
    <r>
      <rPr>
        <b/>
        <sz val="10"/>
        <rFont val="Calibri"/>
        <family val="2"/>
        <charset val="1"/>
      </rPr>
      <t xml:space="preserve"> 2009 – 2016</t>
    </r>
  </si>
  <si>
    <t>Issue Year 1990+, Issue ages 18+, duration 1 - 25, face amounts $100K +</t>
  </si>
  <si>
    <t>% Actual Clms by Amount</t>
  </si>
  <si>
    <t>2,500,000+</t>
  </si>
  <si>
    <t>Risk class NS</t>
  </si>
  <si>
    <t>2 class structure</t>
  </si>
  <si>
    <t>3 class structure</t>
  </si>
  <si>
    <t>4 class structure</t>
  </si>
  <si>
    <t>4</t>
  </si>
  <si>
    <t>Risk class SM</t>
  </si>
  <si>
    <t>Appendix J - Preferred experience by observation year, all companies</t>
  </si>
  <si>
    <t>Issue Years 1990+, Issue ages 18+, durations 1 - 25, face amounts $100K +</t>
  </si>
  <si>
    <t>Nonsmoker - 2 Risk Classes</t>
  </si>
  <si>
    <t>A/E by Amt</t>
  </si>
  <si>
    <t>Class Rank</t>
  </si>
  <si>
    <t>Nonsmoker – 3 Risk Classes</t>
  </si>
  <si>
    <t>Nonsmoker – 4 Risk Classes</t>
  </si>
  <si>
    <t>Smoker - 2 Risk Classes</t>
  </si>
  <si>
    <t>Appendix JA - Juvenile Issue Age All experience</t>
  </si>
  <si>
    <t>All Durations</t>
  </si>
  <si>
    <t>26+</t>
  </si>
  <si>
    <t>1,000,000+</t>
  </si>
  <si>
    <t>Appendix K1 - Nonsmoker experience for preferred plans by risk class structure and face amount bands</t>
  </si>
  <si>
    <t>SOA industry individual life experience in observation periods 2009-2016</t>
  </si>
  <si>
    <t xml:space="preserve">Expected basis: 2015 VBT </t>
  </si>
  <si>
    <t>A/E Ratios by Amount</t>
  </si>
  <si>
    <t>Risk Class structure</t>
  </si>
  <si>
    <t>Face Amount Band</t>
  </si>
  <si>
    <t>No. of classes</t>
  </si>
  <si>
    <t>Class rank</t>
  </si>
  <si>
    <t>Number of Policy Claims</t>
  </si>
  <si>
    <t>Appendix K2 - Smoker experience for preferred plans by risk class structure and face amount bands</t>
  </si>
  <si>
    <t>2.5M+</t>
  </si>
  <si>
    <t>Appendix L1 - Experience for preferred plans by risk class structure for all companies</t>
  </si>
  <si>
    <t>Issue Years 1990+, Issue age 18+, gender combined, face amounts $100K+</t>
  </si>
  <si>
    <t>Risk Class</t>
  </si>
  <si>
    <t>No. of Claims</t>
  </si>
  <si>
    <t>Smoking Status</t>
  </si>
  <si>
    <t>Structure</t>
  </si>
  <si>
    <t>Rank</t>
  </si>
  <si>
    <t>1-5</t>
  </si>
  <si>
    <t>1-25</t>
  </si>
  <si>
    <t>Nonsmoker</t>
  </si>
  <si>
    <t>18-39</t>
  </si>
  <si>
    <t>40-59</t>
  </si>
  <si>
    <t>60+</t>
  </si>
  <si>
    <t>Nonsmoker Total</t>
  </si>
  <si>
    <t>Appendix L2 - Relative experience for preferred plans by risk class structure, issue age and duration</t>
  </si>
  <si>
    <t>Expected basis: 2015 VBT</t>
  </si>
  <si>
    <t>Appendix OA1 - Older Issue Age experience</t>
  </si>
  <si>
    <t>Issue Ages 65 and Older (Excludes Post Level Term)</t>
  </si>
  <si>
    <t>Risk Class NS</t>
  </si>
  <si>
    <t>Preferred</t>
  </si>
  <si>
    <t>2 Class Structure</t>
  </si>
  <si>
    <t>Standard</t>
  </si>
  <si>
    <t>Preferred Plus</t>
  </si>
  <si>
    <t>3 Class Structure</t>
  </si>
  <si>
    <t>Super Preferred</t>
  </si>
  <si>
    <t>4 Class Structure</t>
  </si>
  <si>
    <t>Risk Class SM</t>
  </si>
  <si>
    <t>Appendix OA2 - Older Attained Age experience</t>
  </si>
  <si>
    <t>Attained Ages 65 and Older (Excludes Post Level Term and Policies issued to Minors)</t>
  </si>
  <si>
    <t>Expected basis: Various</t>
  </si>
  <si>
    <t>A/E Ratio by Count 2015VBT</t>
  </si>
  <si>
    <t>A/E Ratio by Count 2008VBT</t>
  </si>
  <si>
    <t>A/E Ratio by Count 2001VBT</t>
  </si>
  <si>
    <t>A/E Ratio by Count 7580E</t>
  </si>
  <si>
    <t>A/E Ratio by Amount 2015VBT</t>
  </si>
  <si>
    <t>A/E Ratio by Amount 2008VBT</t>
  </si>
  <si>
    <t>A/E Ratio by Amount 2001VBT</t>
  </si>
  <si>
    <t>A/E Ratio by Amount 7580E</t>
  </si>
  <si>
    <t>Appendix E.2 - FNS experience by observation year and issue age</t>
  </si>
  <si>
    <t>Appendix E.3 - MSM experience by observation year and issue age</t>
  </si>
  <si>
    <t>Appendix E.4 - FSM experience by observation year and issue age</t>
  </si>
  <si>
    <t xml:space="preserve">Appendix F.4 - Experience for Female &amp; FA ≥ $50K by Issue Age and Duration </t>
  </si>
  <si>
    <t>1990-2016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</si>
</sst>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\-??_);_(@_)"/>
    <numFmt numFmtId="165" formatCode="_(\$* #,##0.00_);_(\$* \(#,##0.00\);_(\$* \-??_);_(@_)"/>
    <numFmt numFmtId="166" formatCode="\$#,##0"/>
    <numFmt numFmtId="167" formatCode="0.0%"/>
    <numFmt numFmtId="168" formatCode="???,??0"/>
    <numFmt numFmtId="169" formatCode="_(\$* #,##0_);_(\$* \(#,##0\);_(\$* \-??_);_(@_)"/>
    <numFmt numFmtId="170" formatCode="_(\$* ?,??0_);_(\$* \(#,##0\);_(\$* \-??_);_(@_)"/>
    <numFmt numFmtId="171" formatCode="_(\$* #,##0_);_(\$* \(#,##0\);_(\$* \-_);_(@_)"/>
    <numFmt numFmtId="172" formatCode="_-??0.0%;\-??0.0%"/>
    <numFmt numFmtId="173" formatCode="_(* #,##0_);_(* \(#,##0\);_(* \-??_);_(@_)"/>
    <numFmt numFmtId="174" formatCode="??,??0"/>
    <numFmt numFmtId="175" formatCode="_-??0.00%;\-??0.00%"/>
    <numFmt numFmtId="176" formatCode="0.0000%"/>
    <numFmt numFmtId="177" formatCode="??0.0%"/>
    <numFmt numFmtId="178" formatCode="??,???,??0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/>
      <u/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name val="Calibri"/>
      <family val="2"/>
      <charset val="1"/>
    </font>
    <font>
      <sz val="10"/>
      <name val="Calibri"/>
      <family val="2"/>
      <charset val="1"/>
    </font>
    <font>
      <b/>
      <vertAlign val="superscript"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i/>
      <u/>
      <sz val="1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FFFFFF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6">
    <xf numFmtId="0" fontId="0" fillId="0" borderId="0"/>
    <xf numFmtId="165" fontId="18" fillId="0" borderId="0" applyBorder="0" applyProtection="0"/>
    <xf numFmtId="9" fontId="18" fillId="0" borderId="0" applyBorder="0" applyProtection="0"/>
    <xf numFmtId="164" fontId="18" fillId="0" borderId="0" applyBorder="0" applyProtection="0"/>
    <xf numFmtId="164" fontId="18" fillId="0" borderId="0" applyBorder="0" applyProtection="0"/>
    <xf numFmtId="165" fontId="18" fillId="0" borderId="0" applyBorder="0" applyProtection="0"/>
    <xf numFmtId="165" fontId="18" fillId="0" borderId="0" applyBorder="0" applyProtection="0"/>
    <xf numFmtId="165" fontId="18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18" fillId="0" borderId="0" applyBorder="0" applyProtection="0"/>
    <xf numFmtId="9" fontId="18" fillId="0" borderId="0" applyBorder="0" applyProtection="0"/>
  </cellStyleXfs>
  <cellXfs count="437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left" vertical="top" wrapText="1"/>
    </xf>
    <xf numFmtId="0" fontId="1" fillId="0" borderId="0" xfId="8" applyFont="1" applyAlignment="1">
      <alignment vertical="top"/>
    </xf>
    <xf numFmtId="0" fontId="1" fillId="0" borderId="0" xfId="8" applyFont="1" applyAlignment="1">
      <alignment horizontal="left" vertical="top" wrapText="1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168" fontId="9" fillId="0" borderId="2" xfId="0" applyNumberFormat="1" applyFont="1" applyBorder="1"/>
    <xf numFmtId="10" fontId="9" fillId="0" borderId="2" xfId="0" applyNumberFormat="1" applyFont="1" applyBorder="1"/>
    <xf numFmtId="169" fontId="9" fillId="0" borderId="2" xfId="0" applyNumberFormat="1" applyFont="1" applyBorder="1"/>
    <xf numFmtId="0" fontId="8" fillId="0" borderId="0" xfId="0" applyFont="1" applyAlignment="1">
      <alignment horizontal="left"/>
    </xf>
    <xf numFmtId="168" fontId="9" fillId="0" borderId="0" xfId="0" applyNumberFormat="1" applyFont="1"/>
    <xf numFmtId="10" fontId="9" fillId="0" borderId="0" xfId="0" applyNumberFormat="1" applyFont="1"/>
    <xf numFmtId="169" fontId="9" fillId="0" borderId="0" xfId="0" applyNumberFormat="1" applyFont="1"/>
    <xf numFmtId="0" fontId="8" fillId="0" borderId="4" xfId="0" applyFont="1" applyBorder="1" applyAlignment="1">
      <alignment horizontal="left"/>
    </xf>
    <xf numFmtId="168" fontId="9" fillId="0" borderId="5" xfId="0" applyNumberFormat="1" applyFont="1" applyBorder="1"/>
    <xf numFmtId="10" fontId="9" fillId="0" borderId="5" xfId="0" applyNumberFormat="1" applyFont="1" applyBorder="1"/>
    <xf numFmtId="169" fontId="9" fillId="0" borderId="5" xfId="0" applyNumberFormat="1" applyFont="1" applyBorder="1"/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168" fontId="9" fillId="0" borderId="10" xfId="0" applyNumberFormat="1" applyFont="1" applyBorder="1"/>
    <xf numFmtId="10" fontId="9" fillId="0" borderId="10" xfId="0" applyNumberFormat="1" applyFont="1" applyBorder="1"/>
    <xf numFmtId="169" fontId="9" fillId="0" borderId="10" xfId="0" applyNumberFormat="1" applyFont="1" applyBorder="1"/>
    <xf numFmtId="16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Border="1" applyAlignment="1">
      <alignment horizontal="center" wrapText="1"/>
    </xf>
    <xf numFmtId="167" fontId="7" fillId="0" borderId="0" xfId="0" applyNumberFormat="1" applyFont="1" applyAlignment="1">
      <alignment horizontal="center" wrapText="1"/>
    </xf>
    <xf numFmtId="0" fontId="13" fillId="0" borderId="0" xfId="0" applyFont="1"/>
    <xf numFmtId="167" fontId="7" fillId="0" borderId="0" xfId="9" applyNumberFormat="1" applyFont="1" applyBorder="1" applyAlignment="1">
      <alignment horizontal="center" wrapText="1"/>
    </xf>
    <xf numFmtId="0" fontId="13" fillId="0" borderId="13" xfId="9" applyFont="1" applyBorder="1" applyAlignment="1">
      <alignment horizontal="center" vertical="center" wrapText="1"/>
    </xf>
    <xf numFmtId="0" fontId="7" fillId="0" borderId="13" xfId="9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6" fillId="0" borderId="0" xfId="9" applyNumberFormat="1" applyFont="1" applyBorder="1" applyAlignment="1">
      <alignment horizontal="center"/>
    </xf>
    <xf numFmtId="0" fontId="6" fillId="0" borderId="0" xfId="9" applyFont="1" applyBorder="1" applyAlignment="1">
      <alignment horizontal="center"/>
    </xf>
    <xf numFmtId="0" fontId="6" fillId="0" borderId="16" xfId="9" applyFont="1" applyBorder="1" applyAlignment="1">
      <alignment horizontal="center"/>
    </xf>
    <xf numFmtId="10" fontId="5" fillId="0" borderId="0" xfId="0" applyNumberFormat="1" applyFont="1"/>
    <xf numFmtId="3" fontId="5" fillId="0" borderId="0" xfId="0" applyNumberFormat="1" applyFont="1"/>
    <xf numFmtId="3" fontId="5" fillId="0" borderId="18" xfId="0" applyNumberFormat="1" applyFont="1" applyBorder="1"/>
    <xf numFmtId="0" fontId="13" fillId="0" borderId="20" xfId="0" applyFont="1" applyBorder="1"/>
    <xf numFmtId="10" fontId="5" fillId="0" borderId="21" xfId="0" applyNumberFormat="1" applyFont="1" applyBorder="1"/>
    <xf numFmtId="3" fontId="5" fillId="0" borderId="21" xfId="0" applyNumberFormat="1" applyFont="1" applyBorder="1"/>
    <xf numFmtId="0" fontId="13" fillId="0" borderId="18" xfId="0" applyFont="1" applyBorder="1"/>
    <xf numFmtId="170" fontId="11" fillId="0" borderId="18" xfId="7" applyNumberFormat="1" applyFont="1" applyBorder="1" applyAlignment="1" applyProtection="1">
      <alignment horizontal="center"/>
    </xf>
    <xf numFmtId="170" fontId="11" fillId="0" borderId="0" xfId="7" applyNumberFormat="1" applyFont="1" applyBorder="1" applyAlignment="1" applyProtection="1">
      <alignment horizontal="center"/>
    </xf>
    <xf numFmtId="10" fontId="5" fillId="0" borderId="0" xfId="0" applyNumberFormat="1" applyFont="1" applyBorder="1"/>
    <xf numFmtId="0" fontId="5" fillId="0" borderId="0" xfId="0" applyFont="1" applyBorder="1"/>
    <xf numFmtId="10" fontId="5" fillId="0" borderId="0" xfId="0" applyNumberFormat="1" applyFont="1" applyBorder="1" applyAlignment="1">
      <alignment horizontal="center"/>
    </xf>
    <xf numFmtId="0" fontId="5" fillId="0" borderId="0" xfId="9" applyFont="1" applyAlignment="1"/>
    <xf numFmtId="0" fontId="11" fillId="0" borderId="0" xfId="0" applyFont="1" applyBorder="1"/>
    <xf numFmtId="0" fontId="11" fillId="0" borderId="0" xfId="9" applyFont="1"/>
    <xf numFmtId="0" fontId="7" fillId="0" borderId="0" xfId="9" applyFont="1" applyBorder="1" applyAlignment="1">
      <alignment horizontal="center"/>
    </xf>
    <xf numFmtId="167" fontId="14" fillId="0" borderId="0" xfId="9" applyNumberFormat="1" applyFont="1" applyBorder="1" applyAlignment="1">
      <alignment horizontal="center" wrapText="1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" fontId="6" fillId="0" borderId="18" xfId="9" applyNumberFormat="1" applyFont="1" applyBorder="1" applyAlignment="1">
      <alignment horizontal="center"/>
    </xf>
    <xf numFmtId="0" fontId="6" fillId="0" borderId="18" xfId="9" applyFont="1" applyBorder="1" applyAlignment="1">
      <alignment horizontal="center"/>
    </xf>
    <xf numFmtId="0" fontId="6" fillId="0" borderId="19" xfId="9" applyFont="1" applyBorder="1" applyAlignment="1">
      <alignment horizontal="center"/>
    </xf>
    <xf numFmtId="0" fontId="13" fillId="0" borderId="0" xfId="0" applyFont="1" applyBorder="1"/>
    <xf numFmtId="3" fontId="5" fillId="0" borderId="0" xfId="0" applyNumberFormat="1" applyFont="1" applyBorder="1"/>
    <xf numFmtId="0" fontId="16" fillId="0" borderId="0" xfId="9" applyFont="1" applyBorder="1" applyAlignment="1">
      <alignment horizontal="center" wrapText="1"/>
    </xf>
    <xf numFmtId="0" fontId="7" fillId="0" borderId="0" xfId="9" applyFont="1" applyBorder="1" applyAlignment="1">
      <alignment vertical="center" wrapText="1"/>
    </xf>
    <xf numFmtId="167" fontId="10" fillId="0" borderId="0" xfId="9" applyNumberFormat="1" applyFont="1" applyBorder="1" applyAlignment="1">
      <alignment horizontal="center" vertical="center" wrapText="1"/>
    </xf>
    <xf numFmtId="167" fontId="17" fillId="0" borderId="0" xfId="9" applyNumberFormat="1" applyFont="1" applyBorder="1" applyAlignment="1">
      <alignment horizontal="center" vertical="center" wrapText="1"/>
    </xf>
    <xf numFmtId="167" fontId="10" fillId="0" borderId="0" xfId="9" applyNumberFormat="1" applyFont="1" applyBorder="1" applyAlignment="1">
      <alignment horizontal="center" wrapText="1"/>
    </xf>
    <xf numFmtId="0" fontId="13" fillId="0" borderId="23" xfId="0" applyFont="1" applyBorder="1"/>
    <xf numFmtId="0" fontId="5" fillId="0" borderId="23" xfId="0" applyFont="1" applyBorder="1"/>
    <xf numFmtId="0" fontId="13" fillId="0" borderId="24" xfId="0" applyFont="1" applyBorder="1"/>
    <xf numFmtId="0" fontId="13" fillId="0" borderId="1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/>
    <xf numFmtId="169" fontId="11" fillId="0" borderId="25" xfId="7" applyNumberFormat="1" applyFont="1" applyBorder="1" applyAlignment="1" applyProtection="1">
      <alignment horizontal="center" vertical="center" wrapText="1"/>
    </xf>
    <xf numFmtId="3" fontId="11" fillId="0" borderId="25" xfId="7" applyNumberFormat="1" applyFont="1" applyBorder="1" applyAlignment="1" applyProtection="1">
      <alignment horizontal="right" vertical="center" wrapText="1"/>
    </xf>
    <xf numFmtId="0" fontId="13" fillId="0" borderId="26" xfId="0" applyFont="1" applyBorder="1"/>
    <xf numFmtId="10" fontId="5" fillId="0" borderId="26" xfId="0" applyNumberFormat="1" applyFont="1" applyBorder="1"/>
    <xf numFmtId="169" fontId="11" fillId="0" borderId="26" xfId="7" applyNumberFormat="1" applyFont="1" applyBorder="1" applyAlignment="1" applyProtection="1">
      <alignment horizontal="center" vertical="center" wrapText="1"/>
    </xf>
    <xf numFmtId="3" fontId="11" fillId="0" borderId="26" xfId="7" applyNumberFormat="1" applyFont="1" applyBorder="1" applyAlignment="1" applyProtection="1">
      <alignment horizontal="right" vertical="center" wrapText="1"/>
    </xf>
    <xf numFmtId="167" fontId="10" fillId="0" borderId="0" xfId="9" applyNumberFormat="1" applyFont="1" applyBorder="1" applyAlignment="1">
      <alignment vertical="center" wrapText="1"/>
    </xf>
    <xf numFmtId="167" fontId="10" fillId="0" borderId="0" xfId="9" applyNumberFormat="1" applyFont="1" applyBorder="1" applyAlignment="1">
      <alignment wrapText="1"/>
    </xf>
    <xf numFmtId="0" fontId="10" fillId="0" borderId="0" xfId="9" applyFont="1" applyBorder="1" applyAlignment="1">
      <alignment horizontal="center" vertical="center" wrapText="1"/>
    </xf>
    <xf numFmtId="167" fontId="7" fillId="0" borderId="0" xfId="14" applyNumberFormat="1" applyFont="1" applyBorder="1" applyAlignment="1" applyProtection="1">
      <alignment horizontal="center" vertical="center" wrapText="1"/>
    </xf>
    <xf numFmtId="0" fontId="7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horizontal="center" vertical="center"/>
    </xf>
    <xf numFmtId="167" fontId="7" fillId="0" borderId="0" xfId="14" applyNumberFormat="1" applyFont="1" applyBorder="1" applyAlignment="1" applyProtection="1">
      <alignment horizontal="center" vertical="center"/>
    </xf>
    <xf numFmtId="0" fontId="11" fillId="0" borderId="0" xfId="9" applyFont="1" applyBorder="1" applyAlignment="1">
      <alignment horizontal="center"/>
    </xf>
    <xf numFmtId="0" fontId="11" fillId="0" borderId="0" xfId="12" applyFont="1" applyAlignment="1">
      <alignment horizontal="center"/>
    </xf>
    <xf numFmtId="0" fontId="7" fillId="0" borderId="0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/>
    </xf>
    <xf numFmtId="16" fontId="6" fillId="0" borderId="0" xfId="9" applyNumberFormat="1" applyFont="1" applyBorder="1" applyAlignment="1">
      <alignment horizontal="center" vertical="center"/>
    </xf>
    <xf numFmtId="0" fontId="10" fillId="0" borderId="0" xfId="9" applyFont="1" applyBorder="1"/>
    <xf numFmtId="0" fontId="5" fillId="0" borderId="23" xfId="0" applyFont="1" applyBorder="1" applyAlignment="1">
      <alignment horizontal="center" wrapText="1"/>
    </xf>
    <xf numFmtId="0" fontId="7" fillId="0" borderId="0" xfId="9" applyFont="1" applyAlignment="1">
      <alignment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7" fillId="0" borderId="0" xfId="12" applyFont="1" applyAlignment="1">
      <alignment horizontal="right"/>
    </xf>
    <xf numFmtId="10" fontId="5" fillId="0" borderId="20" xfId="0" applyNumberFormat="1" applyFont="1" applyBorder="1"/>
    <xf numFmtId="0" fontId="7" fillId="0" borderId="0" xfId="12" applyFont="1" applyBorder="1" applyAlignment="1">
      <alignment horizontal="right"/>
    </xf>
    <xf numFmtId="0" fontId="7" fillId="0" borderId="20" xfId="9" applyFont="1" applyBorder="1" applyAlignment="1">
      <alignment horizontal="right" wrapText="1"/>
    </xf>
    <xf numFmtId="0" fontId="11" fillId="0" borderId="0" xfId="12" applyFont="1"/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5" fillId="0" borderId="15" xfId="0" applyNumberFormat="1" applyFont="1" applyBorder="1"/>
    <xf numFmtId="3" fontId="5" fillId="0" borderId="25" xfId="0" applyNumberFormat="1" applyFont="1" applyBorder="1"/>
    <xf numFmtId="3" fontId="5" fillId="0" borderId="20" xfId="0" applyNumberFormat="1" applyFont="1" applyBorder="1"/>
    <xf numFmtId="3" fontId="5" fillId="0" borderId="26" xfId="0" applyNumberFormat="1" applyFont="1" applyBorder="1"/>
    <xf numFmtId="171" fontId="11" fillId="0" borderId="27" xfId="4" applyNumberFormat="1" applyFont="1" applyBorder="1" applyAlignment="1" applyProtection="1">
      <alignment horizontal="center" vertical="center"/>
    </xf>
    <xf numFmtId="171" fontId="11" fillId="0" borderId="5" xfId="4" applyNumberFormat="1" applyFont="1" applyBorder="1" applyAlignment="1" applyProtection="1">
      <alignment horizontal="center" vertical="center"/>
    </xf>
    <xf numFmtId="171" fontId="11" fillId="0" borderId="28" xfId="4" applyNumberFormat="1" applyFont="1" applyBorder="1" applyAlignment="1" applyProtection="1">
      <alignment horizontal="center" vertical="center"/>
    </xf>
    <xf numFmtId="171" fontId="5" fillId="0" borderId="27" xfId="7" applyNumberFormat="1" applyFont="1" applyBorder="1" applyAlignment="1" applyProtection="1">
      <alignment horizontal="center" vertical="center" wrapText="1"/>
    </xf>
    <xf numFmtId="171" fontId="5" fillId="0" borderId="5" xfId="7" applyNumberFormat="1" applyFont="1" applyBorder="1" applyAlignment="1" applyProtection="1">
      <alignment horizontal="center" vertical="center" wrapText="1"/>
    </xf>
    <xf numFmtId="171" fontId="5" fillId="0" borderId="28" xfId="7" applyNumberFormat="1" applyFont="1" applyBorder="1" applyAlignment="1" applyProtection="1">
      <alignment horizontal="center" vertical="center" wrapText="1"/>
    </xf>
    <xf numFmtId="171" fontId="11" fillId="0" borderId="15" xfId="4" applyNumberFormat="1" applyFont="1" applyBorder="1" applyAlignment="1" applyProtection="1">
      <alignment horizontal="center" vertical="center"/>
    </xf>
    <xf numFmtId="171" fontId="11" fillId="0" borderId="0" xfId="4" applyNumberFormat="1" applyFont="1" applyBorder="1" applyAlignment="1" applyProtection="1">
      <alignment horizontal="center" vertical="center"/>
    </xf>
    <xf numFmtId="171" fontId="11" fillId="0" borderId="29" xfId="4" applyNumberFormat="1" applyFont="1" applyBorder="1" applyAlignment="1" applyProtection="1">
      <alignment horizontal="center" vertical="center"/>
    </xf>
    <xf numFmtId="171" fontId="5" fillId="0" borderId="15" xfId="7" applyNumberFormat="1" applyFont="1" applyBorder="1" applyAlignment="1" applyProtection="1">
      <alignment horizontal="center" vertical="center" wrapText="1"/>
    </xf>
    <xf numFmtId="171" fontId="5" fillId="0" borderId="0" xfId="7" applyNumberFormat="1" applyFont="1" applyBorder="1" applyAlignment="1" applyProtection="1">
      <alignment horizontal="center" vertical="center" wrapText="1"/>
    </xf>
    <xf numFmtId="171" fontId="5" fillId="0" borderId="29" xfId="7" applyNumberFormat="1" applyFont="1" applyBorder="1" applyAlignment="1" applyProtection="1">
      <alignment horizontal="center" vertical="center" wrapText="1"/>
    </xf>
    <xf numFmtId="171" fontId="5" fillId="0" borderId="17" xfId="7" applyNumberFormat="1" applyFont="1" applyBorder="1" applyAlignment="1" applyProtection="1">
      <alignment horizontal="center" vertical="center" wrapText="1"/>
    </xf>
    <xf numFmtId="171" fontId="5" fillId="0" borderId="18" xfId="7" applyNumberFormat="1" applyFont="1" applyBorder="1" applyAlignment="1" applyProtection="1">
      <alignment horizontal="center" vertical="center" wrapText="1"/>
    </xf>
    <xf numFmtId="171" fontId="5" fillId="0" borderId="30" xfId="7" applyNumberFormat="1" applyFont="1" applyBorder="1" applyAlignment="1" applyProtection="1">
      <alignment horizontal="center" vertical="center" wrapText="1"/>
    </xf>
    <xf numFmtId="171" fontId="11" fillId="0" borderId="15" xfId="14" applyNumberFormat="1" applyFont="1" applyBorder="1" applyAlignment="1" applyProtection="1">
      <alignment horizontal="center"/>
    </xf>
    <xf numFmtId="171" fontId="11" fillId="0" borderId="0" xfId="14" applyNumberFormat="1" applyFont="1" applyBorder="1" applyAlignment="1" applyProtection="1">
      <alignment horizontal="center"/>
    </xf>
    <xf numFmtId="171" fontId="11" fillId="0" borderId="29" xfId="14" applyNumberFormat="1" applyFont="1" applyBorder="1" applyAlignment="1" applyProtection="1">
      <alignment horizontal="center"/>
    </xf>
    <xf numFmtId="171" fontId="11" fillId="0" borderId="17" xfId="4" applyNumberFormat="1" applyFont="1" applyBorder="1" applyAlignment="1" applyProtection="1">
      <alignment horizontal="center" vertical="center"/>
    </xf>
    <xf numFmtId="171" fontId="11" fillId="0" borderId="18" xfId="4" applyNumberFormat="1" applyFont="1" applyBorder="1" applyAlignment="1" applyProtection="1">
      <alignment horizontal="center" vertical="center"/>
    </xf>
    <xf numFmtId="171" fontId="11" fillId="0" borderId="30" xfId="4" applyNumberFormat="1" applyFont="1" applyBorder="1" applyAlignment="1" applyProtection="1">
      <alignment horizontal="center" vertical="center"/>
    </xf>
    <xf numFmtId="0" fontId="7" fillId="0" borderId="10" xfId="12" applyFont="1" applyBorder="1" applyAlignment="1">
      <alignment horizontal="center"/>
    </xf>
    <xf numFmtId="0" fontId="7" fillId="0" borderId="0" xfId="12" applyFont="1" applyAlignment="1">
      <alignment horizontal="center" wrapText="1"/>
    </xf>
    <xf numFmtId="0" fontId="7" fillId="0" borderId="9" xfId="12" applyFont="1" applyBorder="1" applyAlignment="1">
      <alignment horizontal="center"/>
    </xf>
    <xf numFmtId="0" fontId="7" fillId="0" borderId="11" xfId="12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2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0" fontId="13" fillId="0" borderId="0" xfId="0" applyFont="1" applyAlignment="1">
      <alignment horizontal="left"/>
    </xf>
    <xf numFmtId="169" fontId="5" fillId="0" borderId="0" xfId="0" applyNumberFormat="1" applyFont="1"/>
    <xf numFmtId="4" fontId="5" fillId="0" borderId="0" xfId="0" applyNumberFormat="1" applyFont="1"/>
    <xf numFmtId="166" fontId="13" fillId="0" borderId="0" xfId="10" applyNumberFormat="1" applyFont="1" applyBorder="1" applyAlignment="1">
      <alignment horizontal="left"/>
    </xf>
    <xf numFmtId="3" fontId="13" fillId="0" borderId="0" xfId="10" applyNumberFormat="1" applyFont="1" applyBorder="1" applyAlignment="1">
      <alignment horizontal="center"/>
    </xf>
    <xf numFmtId="10" fontId="13" fillId="0" borderId="0" xfId="10" applyNumberFormat="1" applyFont="1" applyBorder="1" applyAlignment="1">
      <alignment horizontal="center"/>
    </xf>
    <xf numFmtId="169" fontId="13" fillId="0" borderId="0" xfId="10" applyNumberFormat="1" applyFont="1" applyBorder="1" applyAlignment="1">
      <alignment horizontal="center"/>
    </xf>
    <xf numFmtId="4" fontId="13" fillId="0" borderId="0" xfId="1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10" fontId="13" fillId="0" borderId="0" xfId="0" applyNumberFormat="1" applyFont="1" applyAlignment="1">
      <alignment horizontal="center" wrapText="1"/>
    </xf>
    <xf numFmtId="169" fontId="13" fillId="0" borderId="0" xfId="0" applyNumberFormat="1" applyFont="1" applyAlignment="1">
      <alignment horizontal="center" wrapText="1"/>
    </xf>
    <xf numFmtId="10" fontId="7" fillId="0" borderId="0" xfId="1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0" fontId="7" fillId="0" borderId="20" xfId="10" applyFont="1" applyBorder="1" applyAlignment="1">
      <alignment horizontal="left"/>
    </xf>
    <xf numFmtId="3" fontId="11" fillId="0" borderId="21" xfId="10" applyNumberFormat="1" applyFont="1" applyBorder="1" applyAlignment="1">
      <alignment horizontal="right"/>
    </xf>
    <xf numFmtId="169" fontId="11" fillId="0" borderId="21" xfId="1" applyNumberFormat="1" applyFont="1" applyBorder="1" applyAlignment="1" applyProtection="1">
      <alignment horizontal="right"/>
    </xf>
    <xf numFmtId="169" fontId="11" fillId="0" borderId="21" xfId="2" applyNumberFormat="1" applyFont="1" applyBorder="1" applyAlignment="1" applyProtection="1">
      <alignment horizontal="right"/>
    </xf>
    <xf numFmtId="0" fontId="8" fillId="0" borderId="12" xfId="0" applyFont="1" applyBorder="1" applyAlignment="1">
      <alignment horizontal="left"/>
    </xf>
    <xf numFmtId="3" fontId="9" fillId="0" borderId="13" xfId="0" applyNumberFormat="1" applyFont="1" applyBorder="1"/>
    <xf numFmtId="169" fontId="9" fillId="0" borderId="13" xfId="0" applyNumberFormat="1" applyFont="1" applyBorder="1"/>
    <xf numFmtId="0" fontId="8" fillId="0" borderId="17" xfId="0" applyFont="1" applyBorder="1" applyAlignment="1">
      <alignment horizontal="left"/>
    </xf>
    <xf numFmtId="3" fontId="9" fillId="0" borderId="18" xfId="0" applyNumberFormat="1" applyFont="1" applyBorder="1"/>
    <xf numFmtId="169" fontId="9" fillId="0" borderId="18" xfId="0" applyNumberFormat="1" applyFont="1" applyBorder="1"/>
    <xf numFmtId="0" fontId="8" fillId="0" borderId="15" xfId="0" applyFont="1" applyBorder="1" applyAlignment="1">
      <alignment horizontal="left"/>
    </xf>
    <xf numFmtId="0" fontId="7" fillId="0" borderId="0" xfId="10" applyFont="1" applyBorder="1" applyAlignment="1">
      <alignment horizontal="left"/>
    </xf>
    <xf numFmtId="0" fontId="7" fillId="0" borderId="0" xfId="1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10" fontId="5" fillId="0" borderId="13" xfId="0" applyNumberFormat="1" applyFont="1" applyBorder="1" applyAlignment="1">
      <alignment horizontal="center"/>
    </xf>
    <xf numFmtId="166" fontId="13" fillId="0" borderId="0" xfId="9" applyNumberFormat="1" applyFont="1" applyBorder="1" applyAlignment="1">
      <alignment horizontal="center"/>
    </xf>
    <xf numFmtId="0" fontId="5" fillId="0" borderId="32" xfId="9" applyFont="1" applyBorder="1" applyAlignment="1">
      <alignment wrapText="1"/>
    </xf>
    <xf numFmtId="0" fontId="13" fillId="0" borderId="33" xfId="9" applyFont="1" applyBorder="1" applyAlignment="1">
      <alignment horizontal="center" wrapText="1"/>
    </xf>
    <xf numFmtId="3" fontId="13" fillId="0" borderId="32" xfId="9" applyNumberFormat="1" applyFont="1" applyBorder="1" applyAlignment="1">
      <alignment horizontal="center" wrapText="1"/>
    </xf>
    <xf numFmtId="0" fontId="13" fillId="0" borderId="31" xfId="9" applyFont="1" applyBorder="1" applyAlignment="1">
      <alignment horizontal="left" wrapText="1"/>
    </xf>
    <xf numFmtId="0" fontId="13" fillId="0" borderId="6" xfId="9" applyFont="1" applyBorder="1" applyAlignment="1">
      <alignment horizontal="center" wrapText="1"/>
    </xf>
    <xf numFmtId="0" fontId="13" fillId="0" borderId="33" xfId="6" applyNumberFormat="1" applyFont="1" applyBorder="1" applyAlignment="1" applyProtection="1">
      <alignment horizontal="center" wrapText="1"/>
    </xf>
    <xf numFmtId="3" fontId="13" fillId="0" borderId="31" xfId="9" applyNumberFormat="1" applyFont="1" applyBorder="1" applyAlignment="1">
      <alignment horizontal="center" wrapText="1"/>
    </xf>
    <xf numFmtId="0" fontId="13" fillId="0" borderId="32" xfId="9" applyFont="1" applyBorder="1" applyAlignment="1"/>
    <xf numFmtId="0" fontId="13" fillId="0" borderId="32" xfId="9" applyFont="1" applyBorder="1" applyAlignment="1">
      <alignment horizontal="center"/>
    </xf>
    <xf numFmtId="0" fontId="13" fillId="0" borderId="34" xfId="9" applyFont="1" applyBorder="1" applyAlignment="1">
      <alignment horizontal="center"/>
    </xf>
    <xf numFmtId="172" fontId="5" fillId="0" borderId="34" xfId="15" applyNumberFormat="1" applyFont="1" applyBorder="1" applyAlignment="1" applyProtection="1">
      <alignment horizontal="center"/>
    </xf>
    <xf numFmtId="0" fontId="13" fillId="0" borderId="35" xfId="9" applyFont="1" applyBorder="1" applyAlignment="1"/>
    <xf numFmtId="0" fontId="13" fillId="0" borderId="31" xfId="9" applyFont="1" applyBorder="1" applyAlignment="1">
      <alignment horizontal="center"/>
    </xf>
    <xf numFmtId="0" fontId="13" fillId="0" borderId="36" xfId="9" applyFont="1" applyBorder="1" applyAlignment="1">
      <alignment horizontal="center"/>
    </xf>
    <xf numFmtId="172" fontId="5" fillId="0" borderId="36" xfId="15" applyNumberFormat="1" applyFont="1" applyBorder="1" applyAlignment="1" applyProtection="1">
      <alignment horizontal="center"/>
    </xf>
    <xf numFmtId="0" fontId="13" fillId="0" borderId="35" xfId="9" applyFont="1" applyBorder="1" applyAlignment="1">
      <alignment horizontal="center"/>
    </xf>
    <xf numFmtId="0" fontId="13" fillId="0" borderId="37" xfId="9" applyFont="1" applyBorder="1" applyAlignment="1">
      <alignment horizontal="center"/>
    </xf>
    <xf numFmtId="172" fontId="5" fillId="0" borderId="37" xfId="15" applyNumberFormat="1" applyFont="1" applyBorder="1" applyAlignment="1" applyProtection="1">
      <alignment horizontal="center"/>
    </xf>
    <xf numFmtId="172" fontId="5" fillId="0" borderId="31" xfId="15" applyNumberFormat="1" applyFont="1" applyBorder="1" applyAlignment="1" applyProtection="1">
      <alignment horizontal="center"/>
    </xf>
    <xf numFmtId="0" fontId="13" fillId="0" borderId="35" xfId="9" applyFont="1" applyBorder="1" applyAlignment="1">
      <alignment horizontal="left"/>
    </xf>
    <xf numFmtId="0" fontId="13" fillId="0" borderId="31" xfId="9" applyFont="1" applyBorder="1" applyAlignment="1"/>
    <xf numFmtId="173" fontId="5" fillId="0" borderId="34" xfId="3" applyNumberFormat="1" applyFont="1" applyBorder="1" applyAlignment="1" applyProtection="1">
      <alignment horizontal="center"/>
    </xf>
    <xf numFmtId="173" fontId="5" fillId="0" borderId="36" xfId="3" applyNumberFormat="1" applyFont="1" applyBorder="1" applyAlignment="1" applyProtection="1">
      <alignment horizontal="center"/>
    </xf>
    <xf numFmtId="173" fontId="5" fillId="0" borderId="37" xfId="3" applyNumberFormat="1" applyFont="1" applyBorder="1" applyAlignment="1" applyProtection="1">
      <alignment horizontal="center"/>
    </xf>
    <xf numFmtId="173" fontId="5" fillId="0" borderId="31" xfId="3" applyNumberFormat="1" applyFont="1" applyBorder="1" applyAlignment="1" applyProtection="1">
      <alignment horizontal="center"/>
    </xf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7" fillId="0" borderId="5" xfId="13" applyFont="1" applyBorder="1" applyAlignment="1">
      <alignment horizontal="center"/>
    </xf>
    <xf numFmtId="0" fontId="13" fillId="0" borderId="5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3" fillId="0" borderId="32" xfId="13" applyFont="1" applyBorder="1" applyAlignment="1">
      <alignment horizontal="center"/>
    </xf>
    <xf numFmtId="0" fontId="13" fillId="0" borderId="4" xfId="13" applyFont="1" applyBorder="1"/>
    <xf numFmtId="172" fontId="5" fillId="0" borderId="4" xfId="13" applyNumberFormat="1" applyFont="1" applyBorder="1" applyAlignment="1">
      <alignment horizontal="center"/>
    </xf>
    <xf numFmtId="172" fontId="5" fillId="0" borderId="5" xfId="13" applyNumberFormat="1" applyFont="1" applyBorder="1" applyAlignment="1">
      <alignment horizontal="center"/>
    </xf>
    <xf numFmtId="174" fontId="5" fillId="0" borderId="4" xfId="13" applyNumberFormat="1" applyFont="1" applyBorder="1" applyAlignment="1">
      <alignment horizontal="center"/>
    </xf>
    <xf numFmtId="174" fontId="5" fillId="0" borderId="5" xfId="13" applyNumberFormat="1" applyFont="1" applyBorder="1" applyAlignment="1">
      <alignment horizontal="center"/>
    </xf>
    <xf numFmtId="174" fontId="5" fillId="0" borderId="32" xfId="13" applyNumberFormat="1" applyFont="1" applyBorder="1" applyAlignment="1">
      <alignment horizontal="center"/>
    </xf>
    <xf numFmtId="0" fontId="13" fillId="0" borderId="38" xfId="13" applyFont="1" applyBorder="1"/>
    <xf numFmtId="0" fontId="13" fillId="0" borderId="35" xfId="13" applyFont="1" applyBorder="1" applyAlignment="1">
      <alignment horizontal="center"/>
    </xf>
    <xf numFmtId="0" fontId="13" fillId="0" borderId="7" xfId="13" applyFont="1" applyBorder="1" applyAlignment="1">
      <alignment horizontal="center"/>
    </xf>
    <xf numFmtId="172" fontId="5" fillId="0" borderId="7" xfId="13" applyNumberFormat="1" applyFont="1" applyBorder="1" applyAlignment="1">
      <alignment horizontal="center"/>
    </xf>
    <xf numFmtId="172" fontId="5" fillId="0" borderId="0" xfId="13" applyNumberFormat="1" applyFont="1" applyBorder="1" applyAlignment="1">
      <alignment horizontal="center"/>
    </xf>
    <xf numFmtId="174" fontId="5" fillId="0" borderId="7" xfId="13" applyNumberFormat="1" applyFont="1" applyBorder="1" applyAlignment="1">
      <alignment horizontal="center"/>
    </xf>
    <xf numFmtId="174" fontId="5" fillId="0" borderId="0" xfId="13" applyNumberFormat="1" applyFont="1" applyBorder="1" applyAlignment="1">
      <alignment horizontal="center"/>
    </xf>
    <xf numFmtId="174" fontId="5" fillId="0" borderId="35" xfId="13" applyNumberFormat="1" applyFont="1" applyBorder="1" applyAlignment="1">
      <alignment horizontal="center"/>
    </xf>
    <xf numFmtId="0" fontId="13" fillId="0" borderId="39" xfId="13" applyFont="1" applyBorder="1" applyAlignment="1">
      <alignment horizontal="center"/>
    </xf>
    <xf numFmtId="172" fontId="5" fillId="0" borderId="39" xfId="13" applyNumberFormat="1" applyFont="1" applyBorder="1" applyAlignment="1">
      <alignment horizontal="center"/>
    </xf>
    <xf numFmtId="172" fontId="5" fillId="0" borderId="40" xfId="13" applyNumberFormat="1" applyFont="1" applyBorder="1" applyAlignment="1">
      <alignment horizontal="center"/>
    </xf>
    <xf numFmtId="174" fontId="5" fillId="0" borderId="39" xfId="13" applyNumberFormat="1" applyFont="1" applyBorder="1" applyAlignment="1">
      <alignment horizontal="center"/>
    </xf>
    <xf numFmtId="174" fontId="5" fillId="0" borderId="40" xfId="13" applyNumberFormat="1" applyFont="1" applyBorder="1" applyAlignment="1">
      <alignment horizontal="center"/>
    </xf>
    <xf numFmtId="174" fontId="5" fillId="0" borderId="41" xfId="13" applyNumberFormat="1" applyFont="1" applyBorder="1" applyAlignment="1">
      <alignment horizontal="center"/>
    </xf>
    <xf numFmtId="0" fontId="7" fillId="0" borderId="35" xfId="13" applyFont="1" applyBorder="1" applyAlignment="1">
      <alignment horizontal="center"/>
    </xf>
    <xf numFmtId="0" fontId="7" fillId="0" borderId="7" xfId="13" applyFont="1" applyBorder="1" applyAlignment="1">
      <alignment horizontal="center"/>
    </xf>
    <xf numFmtId="0" fontId="7" fillId="0" borderId="31" xfId="13" applyFont="1" applyBorder="1" applyAlignment="1">
      <alignment horizontal="center"/>
    </xf>
    <xf numFmtId="0" fontId="13" fillId="0" borderId="9" xfId="13" applyFont="1" applyBorder="1" applyAlignment="1">
      <alignment horizontal="center"/>
    </xf>
    <xf numFmtId="174" fontId="5" fillId="0" borderId="9" xfId="13" applyNumberFormat="1" applyFont="1" applyBorder="1" applyAlignment="1">
      <alignment horizontal="center"/>
    </xf>
    <xf numFmtId="174" fontId="5" fillId="0" borderId="10" xfId="13" applyNumberFormat="1" applyFont="1" applyBorder="1" applyAlignment="1">
      <alignment horizontal="center"/>
    </xf>
    <xf numFmtId="174" fontId="5" fillId="0" borderId="31" xfId="13" applyNumberFormat="1" applyFont="1" applyBorder="1" applyAlignment="1">
      <alignment horizontal="center"/>
    </xf>
    <xf numFmtId="172" fontId="5" fillId="0" borderId="32" xfId="13" applyNumberFormat="1" applyFont="1" applyBorder="1" applyAlignment="1">
      <alignment horizontal="center"/>
    </xf>
    <xf numFmtId="172" fontId="5" fillId="0" borderId="35" xfId="13" applyNumberFormat="1" applyFont="1" applyBorder="1" applyAlignment="1">
      <alignment horizontal="center"/>
    </xf>
    <xf numFmtId="172" fontId="5" fillId="0" borderId="41" xfId="13" applyNumberFormat="1" applyFont="1" applyBorder="1" applyAlignment="1">
      <alignment horizontal="center"/>
    </xf>
    <xf numFmtId="0" fontId="13" fillId="0" borderId="1" xfId="13" applyFont="1" applyBorder="1"/>
    <xf numFmtId="0" fontId="13" fillId="0" borderId="42" xfId="13" applyFont="1" applyBorder="1" applyAlignment="1">
      <alignment horizontal="center"/>
    </xf>
    <xf numFmtId="172" fontId="5" fillId="0" borderId="2" xfId="13" applyNumberFormat="1" applyFont="1" applyBorder="1" applyAlignment="1">
      <alignment horizontal="center"/>
    </xf>
    <xf numFmtId="172" fontId="5" fillId="0" borderId="33" xfId="13" applyNumberFormat="1" applyFont="1" applyBorder="1" applyAlignment="1">
      <alignment horizontal="center"/>
    </xf>
    <xf numFmtId="174" fontId="5" fillId="0" borderId="2" xfId="13" applyNumberFormat="1" applyFont="1" applyBorder="1" applyAlignment="1">
      <alignment horizontal="center"/>
    </xf>
    <xf numFmtId="174" fontId="5" fillId="0" borderId="33" xfId="13" applyNumberFormat="1" applyFont="1" applyBorder="1" applyAlignment="1">
      <alignment horizontal="center"/>
    </xf>
    <xf numFmtId="0" fontId="13" fillId="0" borderId="7" xfId="13" applyFont="1" applyBorder="1"/>
    <xf numFmtId="0" fontId="13" fillId="0" borderId="38" xfId="13" applyFont="1" applyBorder="1" applyAlignment="1">
      <alignment horizontal="center"/>
    </xf>
    <xf numFmtId="0" fontId="13" fillId="0" borderId="43" xfId="13" applyFont="1" applyBorder="1" applyAlignment="1">
      <alignment horizontal="center"/>
    </xf>
    <xf numFmtId="175" fontId="5" fillId="0" borderId="41" xfId="13" applyNumberFormat="1" applyFont="1" applyBorder="1" applyAlignment="1">
      <alignment horizontal="center"/>
    </xf>
    <xf numFmtId="0" fontId="13" fillId="0" borderId="43" xfId="13" applyFont="1" applyBorder="1"/>
    <xf numFmtId="172" fontId="5" fillId="0" borderId="9" xfId="13" applyNumberFormat="1" applyFont="1" applyBorder="1" applyAlignment="1">
      <alignment horizontal="center"/>
    </xf>
    <xf numFmtId="172" fontId="5" fillId="0" borderId="10" xfId="13" applyNumberFormat="1" applyFont="1" applyBorder="1" applyAlignment="1">
      <alignment horizontal="center"/>
    </xf>
    <xf numFmtId="172" fontId="5" fillId="0" borderId="31" xfId="13" applyNumberFormat="1" applyFont="1" applyBorder="1" applyAlignment="1">
      <alignment horizontal="center"/>
    </xf>
    <xf numFmtId="0" fontId="11" fillId="0" borderId="0" xfId="10" applyFont="1" applyBorder="1"/>
    <xf numFmtId="176" fontId="11" fillId="0" borderId="0" xfId="2" applyNumberFormat="1" applyFont="1" applyBorder="1" applyAlignment="1" applyProtection="1"/>
    <xf numFmtId="0" fontId="11" fillId="0" borderId="0" xfId="9" applyFont="1" applyBorder="1"/>
    <xf numFmtId="0" fontId="7" fillId="0" borderId="0" xfId="9" applyFont="1" applyBorder="1" applyAlignment="1">
      <alignment horizontal="center" wrapText="1"/>
    </xf>
    <xf numFmtId="166" fontId="7" fillId="0" borderId="0" xfId="9" applyNumberFormat="1" applyFont="1" applyBorder="1" applyAlignment="1">
      <alignment horizontal="center" wrapText="1"/>
    </xf>
    <xf numFmtId="3" fontId="7" fillId="0" borderId="0" xfId="9" applyNumberFormat="1" applyFont="1" applyBorder="1" applyAlignment="1">
      <alignment horizontal="center" wrapText="1"/>
    </xf>
    <xf numFmtId="167" fontId="7" fillId="0" borderId="0" xfId="14" applyNumberFormat="1" applyFont="1" applyBorder="1" applyAlignment="1" applyProtection="1">
      <alignment horizontal="center" wrapText="1"/>
    </xf>
    <xf numFmtId="167" fontId="7" fillId="0" borderId="0" xfId="9" applyNumberFormat="1" applyFont="1" applyAlignment="1">
      <alignment horizontal="center" wrapText="1"/>
    </xf>
    <xf numFmtId="0" fontId="7" fillId="0" borderId="8" xfId="9" applyFont="1" applyBorder="1" applyAlignment="1">
      <alignment horizontal="center"/>
    </xf>
    <xf numFmtId="0" fontId="11" fillId="0" borderId="1" xfId="9" applyFont="1" applyBorder="1"/>
    <xf numFmtId="168" fontId="7" fillId="0" borderId="0" xfId="9" applyNumberFormat="1" applyFont="1" applyBorder="1" applyAlignment="1">
      <alignment horizontal="right" wrapText="1"/>
    </xf>
    <xf numFmtId="177" fontId="7" fillId="0" borderId="0" xfId="9" applyNumberFormat="1" applyFont="1" applyBorder="1" applyAlignment="1">
      <alignment horizontal="right" wrapText="1"/>
    </xf>
    <xf numFmtId="166" fontId="7" fillId="0" borderId="0" xfId="9" applyNumberFormat="1" applyFont="1" applyBorder="1" applyAlignment="1">
      <alignment horizontal="right" wrapText="1"/>
    </xf>
    <xf numFmtId="177" fontId="7" fillId="0" borderId="0" xfId="14" applyNumberFormat="1" applyFont="1" applyBorder="1" applyAlignment="1" applyProtection="1">
      <alignment horizontal="right" wrapText="1"/>
    </xf>
    <xf numFmtId="0" fontId="7" fillId="0" borderId="4" xfId="9" applyFont="1" applyBorder="1"/>
    <xf numFmtId="0" fontId="7" fillId="0" borderId="7" xfId="9" applyFont="1" applyBorder="1"/>
    <xf numFmtId="0" fontId="7" fillId="0" borderId="9" xfId="9" applyFont="1" applyBorder="1"/>
    <xf numFmtId="0" fontId="7" fillId="0" borderId="0" xfId="9" applyFont="1" applyBorder="1"/>
    <xf numFmtId="0" fontId="7" fillId="0" borderId="4" xfId="9" applyFont="1" applyBorder="1" applyAlignment="1">
      <alignment horizontal="left"/>
    </xf>
    <xf numFmtId="0" fontId="7" fillId="0" borderId="9" xfId="9" applyFont="1" applyBorder="1" applyAlignment="1">
      <alignment horizontal="left"/>
    </xf>
    <xf numFmtId="0" fontId="7" fillId="0" borderId="7" xfId="9" applyFont="1" applyBorder="1" applyAlignment="1">
      <alignment horizontal="left"/>
    </xf>
    <xf numFmtId="0" fontId="7" fillId="0" borderId="12" xfId="9" applyFont="1" applyBorder="1" applyAlignment="1">
      <alignment horizontal="left"/>
    </xf>
    <xf numFmtId="0" fontId="7" fillId="0" borderId="15" xfId="9" applyFont="1" applyBorder="1" applyAlignment="1">
      <alignment horizontal="left"/>
    </xf>
    <xf numFmtId="0" fontId="7" fillId="0" borderId="17" xfId="9" applyFont="1" applyBorder="1" applyAlignment="1">
      <alignment horizontal="left"/>
    </xf>
    <xf numFmtId="167" fontId="9" fillId="0" borderId="2" xfId="0" applyNumberFormat="1" applyFont="1" applyBorder="1"/>
    <xf numFmtId="167" fontId="9" fillId="0" borderId="0" xfId="0" applyNumberFormat="1" applyFont="1"/>
    <xf numFmtId="167" fontId="9" fillId="0" borderId="5" xfId="0" applyNumberFormat="1" applyFont="1" applyBorder="1"/>
    <xf numFmtId="167" fontId="9" fillId="0" borderId="10" xfId="0" applyNumberFormat="1" applyFont="1" applyBorder="1"/>
    <xf numFmtId="167" fontId="9" fillId="0" borderId="3" xfId="0" applyNumberFormat="1" applyFont="1" applyBorder="1"/>
    <xf numFmtId="167" fontId="9" fillId="0" borderId="6" xfId="0" applyNumberFormat="1" applyFont="1" applyBorder="1"/>
    <xf numFmtId="167" fontId="9" fillId="0" borderId="8" xfId="0" applyNumberFormat="1" applyFont="1" applyBorder="1"/>
    <xf numFmtId="167" fontId="9" fillId="0" borderId="11" xfId="0" applyNumberFormat="1" applyFont="1" applyBorder="1"/>
    <xf numFmtId="167" fontId="5" fillId="0" borderId="15" xfId="0" applyNumberFormat="1" applyFont="1" applyBorder="1"/>
    <xf numFmtId="167" fontId="5" fillId="0" borderId="0" xfId="0" applyNumberFormat="1" applyFont="1"/>
    <xf numFmtId="167" fontId="5" fillId="0" borderId="17" xfId="0" applyNumberFormat="1" applyFont="1" applyBorder="1"/>
    <xf numFmtId="167" fontId="5" fillId="0" borderId="18" xfId="0" applyNumberFormat="1" applyFont="1" applyBorder="1"/>
    <xf numFmtId="167" fontId="5" fillId="0" borderId="21" xfId="0" applyNumberFormat="1" applyFont="1" applyBorder="1"/>
    <xf numFmtId="167" fontId="5" fillId="0" borderId="0" xfId="0" applyNumberFormat="1" applyFont="1" applyAlignment="1">
      <alignment horizontal="right"/>
    </xf>
    <xf numFmtId="167" fontId="5" fillId="0" borderId="16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1" xfId="0" applyNumberFormat="1" applyFont="1" applyBorder="1" applyAlignment="1">
      <alignment horizontal="right"/>
    </xf>
    <xf numFmtId="167" fontId="5" fillId="0" borderId="22" xfId="0" applyNumberFormat="1" applyFont="1" applyBorder="1" applyAlignment="1">
      <alignment horizontal="right"/>
    </xf>
    <xf numFmtId="0" fontId="13" fillId="0" borderId="0" xfId="9" applyFont="1" applyBorder="1" applyAlignment="1">
      <alignment horizontal="center" vertical="center" wrapText="1"/>
    </xf>
    <xf numFmtId="0" fontId="5" fillId="0" borderId="10" xfId="0" applyFont="1" applyBorder="1"/>
    <xf numFmtId="0" fontId="7" fillId="0" borderId="16" xfId="9" applyFont="1" applyBorder="1" applyAlignment="1">
      <alignment horizontal="center" wrapText="1"/>
    </xf>
    <xf numFmtId="0" fontId="13" fillId="0" borderId="44" xfId="9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" fillId="0" borderId="13" xfId="9" applyFont="1" applyBorder="1" applyAlignment="1">
      <alignment horizontal="center" vertical="center"/>
    </xf>
    <xf numFmtId="0" fontId="7" fillId="0" borderId="16" xfId="9" applyFont="1" applyBorder="1" applyAlignment="1">
      <alignment horizontal="center" vertical="center" wrapText="1"/>
    </xf>
    <xf numFmtId="0" fontId="7" fillId="0" borderId="14" xfId="9" applyFont="1" applyBorder="1" applyAlignment="1">
      <alignment horizontal="center" vertical="center" wrapText="1"/>
    </xf>
    <xf numFmtId="167" fontId="5" fillId="0" borderId="25" xfId="0" applyNumberFormat="1" applyFont="1" applyBorder="1"/>
    <xf numFmtId="167" fontId="5" fillId="0" borderId="26" xfId="0" applyNumberFormat="1" applyFont="1" applyBorder="1"/>
    <xf numFmtId="171" fontId="11" fillId="0" borderId="21" xfId="7" applyNumberFormat="1" applyFont="1" applyBorder="1" applyAlignment="1" applyProtection="1">
      <alignment horizontal="center" vertical="center" wrapText="1"/>
    </xf>
    <xf numFmtId="171" fontId="11" fillId="0" borderId="45" xfId="7" applyNumberFormat="1" applyFont="1" applyBorder="1" applyAlignment="1" applyProtection="1">
      <alignment horizontal="center" vertical="center" wrapText="1"/>
    </xf>
    <xf numFmtId="171" fontId="5" fillId="0" borderId="20" xfId="7" applyNumberFormat="1" applyFont="1" applyBorder="1" applyAlignment="1" applyProtection="1">
      <alignment horizontal="center" vertical="center" wrapText="1"/>
    </xf>
    <xf numFmtId="171" fontId="5" fillId="0" borderId="21" xfId="7" applyNumberFormat="1" applyFont="1" applyBorder="1" applyAlignment="1" applyProtection="1">
      <alignment horizontal="center" vertical="center" wrapText="1"/>
    </xf>
    <xf numFmtId="171" fontId="5" fillId="0" borderId="45" xfId="7" applyNumberFormat="1" applyFont="1" applyBorder="1" applyAlignment="1" applyProtection="1">
      <alignment horizontal="center" vertical="center" wrapText="1"/>
    </xf>
    <xf numFmtId="167" fontId="5" fillId="0" borderId="20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167" fontId="5" fillId="0" borderId="16" xfId="0" applyNumberFormat="1" applyFont="1" applyBorder="1"/>
    <xf numFmtId="167" fontId="5" fillId="0" borderId="19" xfId="0" applyNumberFormat="1" applyFont="1" applyBorder="1"/>
    <xf numFmtId="167" fontId="11" fillId="0" borderId="21" xfId="10" applyNumberFormat="1" applyFont="1" applyBorder="1" applyAlignment="1">
      <alignment horizontal="right"/>
    </xf>
    <xf numFmtId="167" fontId="9" fillId="0" borderId="13" xfId="0" applyNumberFormat="1" applyFont="1" applyBorder="1"/>
    <xf numFmtId="167" fontId="9" fillId="0" borderId="18" xfId="0" applyNumberFormat="1" applyFont="1" applyBorder="1"/>
    <xf numFmtId="167" fontId="11" fillId="0" borderId="21" xfId="1" applyNumberFormat="1" applyFont="1" applyBorder="1" applyAlignment="1" applyProtection="1">
      <alignment horizontal="right"/>
    </xf>
    <xf numFmtId="167" fontId="11" fillId="0" borderId="22" xfId="1" applyNumberFormat="1" applyFont="1" applyBorder="1" applyAlignment="1" applyProtection="1">
      <alignment horizontal="right"/>
    </xf>
    <xf numFmtId="167" fontId="9" fillId="0" borderId="14" xfId="0" applyNumberFormat="1" applyFont="1" applyBorder="1"/>
    <xf numFmtId="167" fontId="9" fillId="0" borderId="19" xfId="0" applyNumberFormat="1" applyFont="1" applyBorder="1"/>
    <xf numFmtId="0" fontId="13" fillId="0" borderId="23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right"/>
    </xf>
    <xf numFmtId="167" fontId="5" fillId="0" borderId="13" xfId="0" applyNumberFormat="1" applyFont="1" applyBorder="1" applyAlignment="1">
      <alignment horizontal="right"/>
    </xf>
    <xf numFmtId="167" fontId="5" fillId="0" borderId="17" xfId="0" applyNumberFormat="1" applyFont="1" applyBorder="1" applyAlignment="1">
      <alignment horizontal="right"/>
    </xf>
    <xf numFmtId="167" fontId="5" fillId="0" borderId="14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168" fontId="11" fillId="0" borderId="2" xfId="9" applyNumberFormat="1" applyFont="1" applyBorder="1" applyAlignment="1">
      <alignment horizontal="right"/>
    </xf>
    <xf numFmtId="167" fontId="11" fillId="0" borderId="2" xfId="2" applyNumberFormat="1" applyFont="1" applyBorder="1" applyAlignment="1" applyProtection="1">
      <alignment horizontal="right"/>
    </xf>
    <xf numFmtId="169" fontId="11" fillId="0" borderId="2" xfId="5" applyNumberFormat="1" applyFont="1" applyBorder="1" applyAlignment="1" applyProtection="1">
      <alignment horizontal="right"/>
    </xf>
    <xf numFmtId="167" fontId="11" fillId="0" borderId="3" xfId="2" applyNumberFormat="1" applyFont="1" applyBorder="1" applyAlignment="1" applyProtection="1">
      <alignment horizontal="right"/>
    </xf>
    <xf numFmtId="178" fontId="7" fillId="0" borderId="0" xfId="9" applyNumberFormat="1" applyFont="1" applyBorder="1" applyAlignment="1">
      <alignment horizontal="right" wrapText="1"/>
    </xf>
    <xf numFmtId="169" fontId="7" fillId="0" borderId="0" xfId="5" applyNumberFormat="1" applyFont="1" applyBorder="1" applyAlignment="1" applyProtection="1">
      <alignment horizontal="right" wrapText="1"/>
    </xf>
    <xf numFmtId="168" fontId="11" fillId="0" borderId="5" xfId="9" applyNumberFormat="1" applyFont="1" applyBorder="1" applyAlignment="1">
      <alignment horizontal="right"/>
    </xf>
    <xf numFmtId="167" fontId="11" fillId="0" borderId="5" xfId="2" applyNumberFormat="1" applyFont="1" applyBorder="1" applyAlignment="1" applyProtection="1">
      <alignment horizontal="right"/>
    </xf>
    <xf numFmtId="169" fontId="11" fillId="0" borderId="5" xfId="5" applyNumberFormat="1" applyFont="1" applyBorder="1" applyAlignment="1" applyProtection="1">
      <alignment horizontal="right"/>
    </xf>
    <xf numFmtId="167" fontId="11" fillId="0" borderId="6" xfId="2" applyNumberFormat="1" applyFont="1" applyBorder="1" applyAlignment="1" applyProtection="1">
      <alignment horizontal="right"/>
    </xf>
    <xf numFmtId="168" fontId="11" fillId="0" borderId="0" xfId="9" applyNumberFormat="1" applyFont="1" applyBorder="1" applyAlignment="1">
      <alignment horizontal="right"/>
    </xf>
    <xf numFmtId="167" fontId="11" fillId="0" borderId="0" xfId="2" applyNumberFormat="1" applyFont="1" applyBorder="1" applyAlignment="1" applyProtection="1">
      <alignment horizontal="right"/>
    </xf>
    <xf numFmtId="169" fontId="11" fillId="0" borderId="0" xfId="5" applyNumberFormat="1" applyFont="1" applyBorder="1" applyAlignment="1" applyProtection="1">
      <alignment horizontal="right"/>
    </xf>
    <xf numFmtId="167" fontId="11" fillId="0" borderId="8" xfId="2" applyNumberFormat="1" applyFont="1" applyBorder="1" applyAlignment="1" applyProtection="1">
      <alignment horizontal="right"/>
    </xf>
    <xf numFmtId="168" fontId="11" fillId="0" borderId="10" xfId="9" applyNumberFormat="1" applyFont="1" applyBorder="1" applyAlignment="1">
      <alignment horizontal="right"/>
    </xf>
    <xf numFmtId="167" fontId="11" fillId="0" borderId="10" xfId="2" applyNumberFormat="1" applyFont="1" applyBorder="1" applyAlignment="1" applyProtection="1">
      <alignment horizontal="right"/>
    </xf>
    <xf numFmtId="169" fontId="11" fillId="0" borderId="10" xfId="5" applyNumberFormat="1" applyFont="1" applyBorder="1" applyAlignment="1" applyProtection="1">
      <alignment horizontal="right"/>
    </xf>
    <xf numFmtId="167" fontId="11" fillId="0" borderId="11" xfId="2" applyNumberFormat="1" applyFont="1" applyBorder="1" applyAlignment="1" applyProtection="1">
      <alignment horizontal="right"/>
    </xf>
    <xf numFmtId="177" fontId="11" fillId="0" borderId="0" xfId="9" applyNumberFormat="1" applyFont="1" applyBorder="1" applyAlignment="1">
      <alignment horizontal="right"/>
    </xf>
    <xf numFmtId="166" fontId="11" fillId="0" borderId="0" xfId="9" applyNumberFormat="1" applyFont="1" applyBorder="1" applyAlignment="1">
      <alignment horizontal="right"/>
    </xf>
    <xf numFmtId="178" fontId="11" fillId="0" borderId="0" xfId="9" applyNumberFormat="1" applyFont="1" applyBorder="1" applyAlignment="1">
      <alignment horizontal="right"/>
    </xf>
    <xf numFmtId="177" fontId="11" fillId="0" borderId="0" xfId="14" applyNumberFormat="1" applyFont="1" applyBorder="1" applyAlignment="1" applyProtection="1">
      <alignment horizontal="right"/>
    </xf>
    <xf numFmtId="3" fontId="11" fillId="0" borderId="0" xfId="9" applyNumberFormat="1" applyFont="1" applyBorder="1" applyAlignment="1">
      <alignment horizontal="right"/>
    </xf>
    <xf numFmtId="0" fontId="11" fillId="0" borderId="0" xfId="9" applyFont="1" applyBorder="1" applyAlignment="1">
      <alignment horizontal="right"/>
    </xf>
    <xf numFmtId="167" fontId="11" fillId="0" borderId="0" xfId="9" applyNumberFormat="1" applyFont="1" applyBorder="1" applyAlignment="1">
      <alignment horizontal="right"/>
    </xf>
    <xf numFmtId="167" fontId="11" fillId="0" borderId="0" xfId="14" applyNumberFormat="1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177" fontId="11" fillId="0" borderId="2" xfId="14" applyNumberFormat="1" applyFont="1" applyBorder="1" applyAlignment="1" applyProtection="1">
      <alignment horizontal="right"/>
    </xf>
    <xf numFmtId="177" fontId="11" fillId="0" borderId="3" xfId="9" applyNumberFormat="1" applyFont="1" applyBorder="1" applyAlignment="1">
      <alignment horizontal="right"/>
    </xf>
    <xf numFmtId="177" fontId="11" fillId="0" borderId="5" xfId="9" applyNumberFormat="1" applyFont="1" applyBorder="1" applyAlignment="1">
      <alignment horizontal="right"/>
    </xf>
    <xf numFmtId="177" fontId="11" fillId="0" borderId="6" xfId="9" applyNumberFormat="1" applyFont="1" applyBorder="1" applyAlignment="1">
      <alignment horizontal="right"/>
    </xf>
    <xf numFmtId="177" fontId="11" fillId="0" borderId="8" xfId="9" applyNumberFormat="1" applyFont="1" applyBorder="1" applyAlignment="1">
      <alignment horizontal="right"/>
    </xf>
    <xf numFmtId="177" fontId="11" fillId="0" borderId="10" xfId="9" applyNumberFormat="1" applyFont="1" applyBorder="1" applyAlignment="1">
      <alignment horizontal="right"/>
    </xf>
    <xf numFmtId="177" fontId="11" fillId="0" borderId="11" xfId="9" applyNumberFormat="1" applyFont="1" applyBorder="1" applyAlignment="1">
      <alignment horizontal="right"/>
    </xf>
    <xf numFmtId="167" fontId="11" fillId="0" borderId="0" xfId="9" applyNumberFormat="1" applyFont="1" applyAlignment="1">
      <alignment horizontal="right"/>
    </xf>
    <xf numFmtId="168" fontId="11" fillId="0" borderId="13" xfId="9" applyNumberFormat="1" applyFont="1" applyBorder="1" applyAlignment="1">
      <alignment horizontal="right"/>
    </xf>
    <xf numFmtId="167" fontId="11" fillId="0" borderId="13" xfId="2" applyNumberFormat="1" applyFont="1" applyBorder="1" applyAlignment="1" applyProtection="1">
      <alignment horizontal="right"/>
    </xf>
    <xf numFmtId="169" fontId="11" fillId="0" borderId="13" xfId="5" applyNumberFormat="1" applyFont="1" applyBorder="1" applyAlignment="1" applyProtection="1">
      <alignment horizontal="right"/>
    </xf>
    <xf numFmtId="177" fontId="11" fillId="0" borderId="13" xfId="9" applyNumberFormat="1" applyFont="1" applyBorder="1" applyAlignment="1">
      <alignment horizontal="right"/>
    </xf>
    <xf numFmtId="177" fontId="11" fillId="0" borderId="14" xfId="9" applyNumberFormat="1" applyFont="1" applyBorder="1" applyAlignment="1">
      <alignment horizontal="right"/>
    </xf>
    <xf numFmtId="177" fontId="11" fillId="0" borderId="16" xfId="9" applyNumberFormat="1" applyFont="1" applyBorder="1" applyAlignment="1">
      <alignment horizontal="right"/>
    </xf>
    <xf numFmtId="168" fontId="11" fillId="0" borderId="18" xfId="9" applyNumberFormat="1" applyFont="1" applyBorder="1" applyAlignment="1">
      <alignment horizontal="right"/>
    </xf>
    <xf numFmtId="167" fontId="11" fillId="0" borderId="18" xfId="2" applyNumberFormat="1" applyFont="1" applyBorder="1" applyAlignment="1" applyProtection="1">
      <alignment horizontal="right"/>
    </xf>
    <xf numFmtId="169" fontId="11" fillId="0" borderId="18" xfId="5" applyNumberFormat="1" applyFont="1" applyBorder="1" applyAlignment="1" applyProtection="1">
      <alignment horizontal="right"/>
    </xf>
    <xf numFmtId="177" fontId="11" fillId="0" borderId="18" xfId="9" applyNumberFormat="1" applyFont="1" applyBorder="1" applyAlignment="1">
      <alignment horizontal="right"/>
    </xf>
    <xf numFmtId="177" fontId="11" fillId="0" borderId="19" xfId="9" applyNumberFormat="1" applyFont="1" applyBorder="1" applyAlignment="1">
      <alignment horizontal="right"/>
    </xf>
    <xf numFmtId="0" fontId="3" fillId="0" borderId="0" xfId="8" applyFont="1" applyBorder="1" applyAlignment="1">
      <alignment horizontal="center" vertical="top"/>
    </xf>
    <xf numFmtId="166" fontId="6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 vertical="center"/>
    </xf>
    <xf numFmtId="0" fontId="10" fillId="0" borderId="0" xfId="8" applyFont="1" applyBorder="1" applyAlignment="1">
      <alignment horizontal="center"/>
    </xf>
    <xf numFmtId="166" fontId="6" fillId="0" borderId="0" xfId="8" applyNumberFormat="1" applyFont="1" applyBorder="1" applyAlignment="1">
      <alignment horizontal="center"/>
    </xf>
    <xf numFmtId="166" fontId="7" fillId="0" borderId="0" xfId="8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 wrapText="1"/>
    </xf>
    <xf numFmtId="167" fontId="14" fillId="0" borderId="10" xfId="9" applyNumberFormat="1" applyFont="1" applyBorder="1" applyAlignment="1">
      <alignment horizontal="center" wrapText="1"/>
    </xf>
    <xf numFmtId="166" fontId="7" fillId="0" borderId="0" xfId="9" applyNumberFormat="1" applyFont="1" applyBorder="1" applyAlignment="1">
      <alignment horizontal="center"/>
    </xf>
    <xf numFmtId="166" fontId="6" fillId="0" borderId="0" xfId="9" applyNumberFormat="1" applyFont="1" applyBorder="1" applyAlignment="1">
      <alignment horizontal="center"/>
    </xf>
    <xf numFmtId="0" fontId="13" fillId="0" borderId="0" xfId="9" applyFont="1" applyBorder="1" applyAlignment="1">
      <alignment horizontal="center"/>
    </xf>
    <xf numFmtId="0" fontId="6" fillId="0" borderId="0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167" fontId="17" fillId="0" borderId="0" xfId="9" applyNumberFormat="1" applyFont="1" applyBorder="1" applyAlignment="1">
      <alignment horizontal="center" vertical="center" wrapText="1"/>
    </xf>
    <xf numFmtId="167" fontId="10" fillId="0" borderId="0" xfId="9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166" fontId="6" fillId="0" borderId="0" xfId="12" applyNumberFormat="1" applyFont="1" applyBorder="1" applyAlignment="1">
      <alignment horizontal="center"/>
    </xf>
    <xf numFmtId="166" fontId="7" fillId="0" borderId="0" xfId="12" applyNumberFormat="1" applyFont="1" applyBorder="1" applyAlignment="1">
      <alignment horizontal="center"/>
    </xf>
    <xf numFmtId="0" fontId="10" fillId="0" borderId="0" xfId="9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67" fontId="10" fillId="0" borderId="10" xfId="9" applyNumberFormat="1" applyFont="1" applyBorder="1" applyAlignment="1">
      <alignment horizontal="center" wrapText="1"/>
    </xf>
    <xf numFmtId="167" fontId="10" fillId="0" borderId="0" xfId="9" applyNumberFormat="1" applyFont="1" applyBorder="1" applyAlignment="1">
      <alignment horizontal="center" wrapText="1"/>
    </xf>
    <xf numFmtId="0" fontId="7" fillId="0" borderId="32" xfId="12" applyFont="1" applyBorder="1" applyAlignment="1">
      <alignment horizontal="center"/>
    </xf>
    <xf numFmtId="0" fontId="6" fillId="0" borderId="0" xfId="12" applyFont="1" applyBorder="1" applyAlignment="1">
      <alignment horizontal="center"/>
    </xf>
    <xf numFmtId="0" fontId="7" fillId="0" borderId="0" xfId="12" applyFont="1" applyBorder="1" applyAlignment="1">
      <alignment horizontal="center"/>
    </xf>
    <xf numFmtId="0" fontId="7" fillId="0" borderId="10" xfId="12" applyFont="1" applyBorder="1" applyAlignment="1">
      <alignment horizontal="center"/>
    </xf>
    <xf numFmtId="166" fontId="15" fillId="0" borderId="0" xfId="10" applyNumberFormat="1" applyFont="1" applyBorder="1" applyAlignment="1">
      <alignment horizontal="center"/>
    </xf>
    <xf numFmtId="166" fontId="13" fillId="0" borderId="0" xfId="10" applyNumberFormat="1" applyFont="1" applyBorder="1" applyAlignment="1">
      <alignment horizontal="center"/>
    </xf>
    <xf numFmtId="0" fontId="15" fillId="0" borderId="0" xfId="9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166" fontId="15" fillId="0" borderId="0" xfId="10" applyNumberFormat="1" applyFont="1" applyBorder="1" applyAlignment="1">
      <alignment horizontal="center" wrapText="1"/>
    </xf>
    <xf numFmtId="166" fontId="7" fillId="0" borderId="0" xfId="10" applyNumberFormat="1" applyFont="1" applyBorder="1" applyAlignment="1">
      <alignment horizontal="center"/>
    </xf>
    <xf numFmtId="166" fontId="6" fillId="2" borderId="0" xfId="9" applyNumberFormat="1" applyFont="1" applyFill="1" applyBorder="1" applyAlignment="1">
      <alignment horizontal="center"/>
    </xf>
    <xf numFmtId="166" fontId="7" fillId="2" borderId="0" xfId="9" applyNumberFormat="1" applyFont="1" applyFill="1" applyBorder="1" applyAlignment="1">
      <alignment horizontal="center"/>
    </xf>
    <xf numFmtId="167" fontId="7" fillId="2" borderId="0" xfId="9" applyNumberFormat="1" applyFont="1" applyFill="1" applyBorder="1" applyAlignment="1">
      <alignment horizontal="center" vertical="center"/>
    </xf>
    <xf numFmtId="0" fontId="13" fillId="0" borderId="33" xfId="9" applyFont="1" applyBorder="1" applyAlignment="1">
      <alignment horizontal="center" wrapText="1"/>
    </xf>
    <xf numFmtId="0" fontId="13" fillId="0" borderId="33" xfId="9" applyFont="1" applyBorder="1" applyAlignment="1">
      <alignment horizontal="center"/>
    </xf>
    <xf numFmtId="3" fontId="13" fillId="0" borderId="33" xfId="9" applyNumberFormat="1" applyFont="1" applyBorder="1" applyAlignment="1">
      <alignment horizontal="center"/>
    </xf>
    <xf numFmtId="166" fontId="15" fillId="0" borderId="0" xfId="9" applyNumberFormat="1" applyFont="1" applyBorder="1" applyAlignment="1">
      <alignment horizontal="center"/>
    </xf>
    <xf numFmtId="166" fontId="13" fillId="0" borderId="0" xfId="9" applyNumberFormat="1" applyFont="1" applyBorder="1" applyAlignment="1">
      <alignment horizontal="center"/>
    </xf>
    <xf numFmtId="3" fontId="13" fillId="0" borderId="32" xfId="9" applyNumberFormat="1" applyFont="1" applyBorder="1" applyAlignment="1">
      <alignment horizontal="center"/>
    </xf>
    <xf numFmtId="0" fontId="7" fillId="0" borderId="33" xfId="13" applyFont="1" applyBorder="1" applyAlignment="1">
      <alignment horizontal="center"/>
    </xf>
    <xf numFmtId="0" fontId="7" fillId="0" borderId="33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/>
    </xf>
    <xf numFmtId="0" fontId="6" fillId="0" borderId="0" xfId="13" applyFont="1" applyBorder="1" applyAlignment="1">
      <alignment horizontal="center"/>
    </xf>
    <xf numFmtId="0" fontId="7" fillId="0" borderId="0" xfId="13" applyFont="1" applyBorder="1" applyAlignment="1">
      <alignment horizontal="center"/>
    </xf>
    <xf numFmtId="0" fontId="7" fillId="0" borderId="1" xfId="13" applyFont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167" fontId="7" fillId="0" borderId="0" xfId="9" applyNumberFormat="1" applyFont="1" applyBorder="1" applyAlignment="1">
      <alignment horizontal="center" vertical="center"/>
    </xf>
  </cellXfs>
  <cellStyles count="16">
    <cellStyle name="Comma 3" xfId="3" xr:uid="{00000000-0005-0000-0000-000006000000}"/>
    <cellStyle name="Comma 3 2" xfId="4" xr:uid="{00000000-0005-0000-0000-000007000000}"/>
    <cellStyle name="Currency" xfId="1" builtinId="4"/>
    <cellStyle name="Currency 2" xfId="5" xr:uid="{00000000-0005-0000-0000-000008000000}"/>
    <cellStyle name="Currency 3" xfId="6" xr:uid="{00000000-0005-0000-0000-000009000000}"/>
    <cellStyle name="Currency 3 2" xfId="7" xr:uid="{00000000-0005-0000-0000-00000A000000}"/>
    <cellStyle name="Normal" xfId="0" builtinId="0"/>
    <cellStyle name="Normal 10" xfId="8" xr:uid="{00000000-0005-0000-0000-00000B000000}"/>
    <cellStyle name="Normal 2 2 2" xfId="9" xr:uid="{00000000-0005-0000-0000-00000C000000}"/>
    <cellStyle name="Normal 3 2" xfId="10" xr:uid="{00000000-0005-0000-0000-00000D000000}"/>
    <cellStyle name="Normal 5" xfId="11" xr:uid="{00000000-0005-0000-0000-00000E000000}"/>
    <cellStyle name="Normal 5 2" xfId="12" xr:uid="{00000000-0005-0000-0000-00000F000000}"/>
    <cellStyle name="Normal 7 2" xfId="13" xr:uid="{00000000-0005-0000-0000-000010000000}"/>
    <cellStyle name="Percent" xfId="2" builtinId="5"/>
    <cellStyle name="Percent 2 2 2" xfId="14" xr:uid="{00000000-0005-0000-0000-000011000000}"/>
    <cellStyle name="Percent 3" xfId="15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FBFBF"/>
  </sheetPr>
  <dimension ref="A1:B40"/>
  <sheetViews>
    <sheetView tabSelected="1" zoomScaleNormal="100" workbookViewId="0">
      <selection sqref="A1:B1"/>
    </sheetView>
  </sheetViews>
  <sheetFormatPr defaultColWidth="43.5703125" defaultRowHeight="15" x14ac:dyDescent="0.25"/>
  <cols>
    <col min="1" max="1" width="16.28515625" customWidth="1"/>
    <col min="2" max="2" width="94.42578125" customWidth="1"/>
  </cols>
  <sheetData>
    <row r="1" spans="1:2" x14ac:dyDescent="0.25">
      <c r="A1" s="382" t="s">
        <v>0</v>
      </c>
      <c r="B1" s="382"/>
    </row>
    <row r="2" spans="1:2" x14ac:dyDescent="0.25">
      <c r="A2" s="1" t="s">
        <v>1</v>
      </c>
      <c r="B2" s="2" t="s">
        <v>2</v>
      </c>
    </row>
    <row r="3" spans="1:2" x14ac:dyDescent="0.25">
      <c r="A3" s="1"/>
      <c r="B3" s="2"/>
    </row>
    <row r="4" spans="1:2" x14ac:dyDescent="0.25">
      <c r="A4" s="3" t="s">
        <v>3</v>
      </c>
      <c r="B4" s="4" t="s">
        <v>4</v>
      </c>
    </row>
    <row r="5" spans="1:2" x14ac:dyDescent="0.25">
      <c r="A5" s="3"/>
      <c r="B5" s="4"/>
    </row>
    <row r="6" spans="1:2" x14ac:dyDescent="0.25">
      <c r="A6" s="3" t="s">
        <v>5</v>
      </c>
      <c r="B6" s="4" t="s">
        <v>6</v>
      </c>
    </row>
    <row r="7" spans="1:2" x14ac:dyDescent="0.25">
      <c r="A7" s="3"/>
      <c r="B7" s="4"/>
    </row>
    <row r="8" spans="1:2" x14ac:dyDescent="0.25">
      <c r="A8" s="3" t="s">
        <v>7</v>
      </c>
      <c r="B8" s="4" t="s">
        <v>8</v>
      </c>
    </row>
    <row r="9" spans="1:2" x14ac:dyDescent="0.25">
      <c r="A9" s="3"/>
      <c r="B9" s="4"/>
    </row>
    <row r="10" spans="1:2" x14ac:dyDescent="0.25">
      <c r="A10" s="3" t="s">
        <v>9</v>
      </c>
      <c r="B10" s="4" t="s">
        <v>10</v>
      </c>
    </row>
    <row r="11" spans="1:2" x14ac:dyDescent="0.25">
      <c r="A11" s="3" t="s">
        <v>11</v>
      </c>
      <c r="B11" s="4" t="s">
        <v>12</v>
      </c>
    </row>
    <row r="12" spans="1:2" x14ac:dyDescent="0.25">
      <c r="A12" s="3"/>
      <c r="B12" s="4"/>
    </row>
    <row r="13" spans="1:2" x14ac:dyDescent="0.25">
      <c r="A13" s="3" t="s">
        <v>13</v>
      </c>
      <c r="B13" s="4" t="s">
        <v>14</v>
      </c>
    </row>
    <row r="14" spans="1:2" x14ac:dyDescent="0.25">
      <c r="A14" s="3" t="s">
        <v>15</v>
      </c>
      <c r="B14" s="4" t="s">
        <v>16</v>
      </c>
    </row>
    <row r="15" spans="1:2" x14ac:dyDescent="0.25">
      <c r="A15" s="3" t="s">
        <v>17</v>
      </c>
      <c r="B15" s="4" t="s">
        <v>18</v>
      </c>
    </row>
    <row r="16" spans="1:2" x14ac:dyDescent="0.25">
      <c r="A16" s="3" t="s">
        <v>19</v>
      </c>
      <c r="B16" s="4" t="s">
        <v>20</v>
      </c>
    </row>
    <row r="17" spans="1:2" x14ac:dyDescent="0.25">
      <c r="A17" s="3"/>
      <c r="B17" s="4"/>
    </row>
    <row r="18" spans="1:2" x14ac:dyDescent="0.25">
      <c r="A18" s="3" t="s">
        <v>21</v>
      </c>
      <c r="B18" s="4" t="s">
        <v>22</v>
      </c>
    </row>
    <row r="19" spans="1:2" x14ac:dyDescent="0.25">
      <c r="A19" s="3" t="s">
        <v>23</v>
      </c>
      <c r="B19" s="4" t="s">
        <v>24</v>
      </c>
    </row>
    <row r="20" spans="1:2" x14ac:dyDescent="0.25">
      <c r="A20" s="3" t="s">
        <v>25</v>
      </c>
      <c r="B20" s="4" t="s">
        <v>26</v>
      </c>
    </row>
    <row r="21" spans="1:2" x14ac:dyDescent="0.25">
      <c r="A21" s="3" t="s">
        <v>27</v>
      </c>
      <c r="B21" s="4" t="s">
        <v>28</v>
      </c>
    </row>
    <row r="22" spans="1:2" x14ac:dyDescent="0.25">
      <c r="A22" s="3"/>
      <c r="B22" s="4"/>
    </row>
    <row r="23" spans="1:2" x14ac:dyDescent="0.25">
      <c r="A23" s="3" t="s">
        <v>29</v>
      </c>
      <c r="B23" s="4" t="s">
        <v>30</v>
      </c>
    </row>
    <row r="24" spans="1:2" x14ac:dyDescent="0.25">
      <c r="A24" s="3"/>
      <c r="B24" s="4"/>
    </row>
    <row r="25" spans="1:2" x14ac:dyDescent="0.25">
      <c r="A25" s="3" t="s">
        <v>31</v>
      </c>
      <c r="B25" s="4" t="s">
        <v>32</v>
      </c>
    </row>
    <row r="26" spans="1:2" x14ac:dyDescent="0.25">
      <c r="A26" s="3"/>
      <c r="B26" s="4"/>
    </row>
    <row r="27" spans="1:2" x14ac:dyDescent="0.25">
      <c r="A27" s="3" t="s">
        <v>33</v>
      </c>
      <c r="B27" s="4" t="s">
        <v>34</v>
      </c>
    </row>
    <row r="28" spans="1:2" x14ac:dyDescent="0.25">
      <c r="A28" s="3"/>
      <c r="B28" s="4"/>
    </row>
    <row r="29" spans="1:2" x14ac:dyDescent="0.25">
      <c r="A29" s="3" t="s">
        <v>35</v>
      </c>
      <c r="B29" s="4" t="s">
        <v>36</v>
      </c>
    </row>
    <row r="30" spans="1:2" x14ac:dyDescent="0.25">
      <c r="A30" s="3" t="s">
        <v>37</v>
      </c>
      <c r="B30" s="4" t="s">
        <v>38</v>
      </c>
    </row>
    <row r="31" spans="1:2" x14ac:dyDescent="0.25">
      <c r="A31" s="3"/>
      <c r="B31" s="4"/>
    </row>
    <row r="32" spans="1:2" x14ac:dyDescent="0.25">
      <c r="A32" s="3" t="s">
        <v>39</v>
      </c>
      <c r="B32" s="4" t="s">
        <v>40</v>
      </c>
    </row>
    <row r="33" spans="1:2" x14ac:dyDescent="0.25">
      <c r="A33" s="3" t="s">
        <v>41</v>
      </c>
      <c r="B33" s="4" t="s">
        <v>42</v>
      </c>
    </row>
    <row r="34" spans="1:2" x14ac:dyDescent="0.25">
      <c r="A34" s="3"/>
      <c r="B34" s="4"/>
    </row>
    <row r="35" spans="1:2" x14ac:dyDescent="0.25">
      <c r="A35" s="3" t="s">
        <v>43</v>
      </c>
      <c r="B35" s="4" t="s">
        <v>44</v>
      </c>
    </row>
    <row r="36" spans="1:2" x14ac:dyDescent="0.25">
      <c r="A36" s="3" t="s">
        <v>45</v>
      </c>
      <c r="B36" s="4" t="s">
        <v>46</v>
      </c>
    </row>
    <row r="37" spans="1:2" x14ac:dyDescent="0.25">
      <c r="A37" s="3"/>
      <c r="B37" s="4"/>
    </row>
    <row r="38" spans="1:2" x14ac:dyDescent="0.25">
      <c r="A38" s="3" t="s">
        <v>47</v>
      </c>
      <c r="B38" s="4" t="s">
        <v>48</v>
      </c>
    </row>
    <row r="39" spans="1:2" x14ac:dyDescent="0.25">
      <c r="A39" s="3" t="s">
        <v>49</v>
      </c>
      <c r="B39" s="4" t="s">
        <v>50</v>
      </c>
    </row>
    <row r="40" spans="1:2" x14ac:dyDescent="0.25">
      <c r="A40" s="3" t="s">
        <v>51</v>
      </c>
      <c r="B40" s="4" t="s">
        <v>52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47"/>
  <sheetViews>
    <sheetView zoomScaleNormal="100" workbookViewId="0">
      <selection sqref="A1:W1"/>
    </sheetView>
  </sheetViews>
  <sheetFormatPr defaultColWidth="8.5703125" defaultRowHeight="15" x14ac:dyDescent="0.25"/>
  <cols>
    <col min="1" max="1" width="8.5703125" style="32"/>
    <col min="2" max="10" width="8.5703125" style="5"/>
    <col min="11" max="11" width="10.5703125" style="5" customWidth="1"/>
    <col min="12" max="1024" width="8.5703125" style="5"/>
  </cols>
  <sheetData>
    <row r="1" spans="1:23" x14ac:dyDescent="0.25">
      <c r="A1" s="403" t="s">
        <v>186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x14ac:dyDescent="0.25">
      <c r="A2" s="404" t="s">
        <v>54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</row>
    <row r="3" spans="1:23" x14ac:dyDescent="0.25">
      <c r="A3" s="404" t="s">
        <v>55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</row>
    <row r="4" spans="1:23" x14ac:dyDescent="0.25">
      <c r="A4" s="404" t="s">
        <v>187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</row>
    <row r="5" spans="1:23" ht="12.75" customHeight="1" x14ac:dyDescent="0.25">
      <c r="A5" s="405" t="s">
        <v>57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</row>
    <row r="6" spans="1:23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2.75" customHeight="1" x14ac:dyDescent="0.25">
      <c r="A7" s="66"/>
      <c r="B7" s="67"/>
      <c r="C7" s="67"/>
      <c r="D7" s="67"/>
      <c r="E7" s="67"/>
      <c r="F7" s="67"/>
      <c r="G7" s="400" t="s">
        <v>125</v>
      </c>
      <c r="H7" s="400"/>
      <c r="I7" s="400"/>
      <c r="J7" s="400"/>
      <c r="K7" s="400"/>
      <c r="L7" s="400"/>
      <c r="M7" s="400"/>
      <c r="N7" s="400"/>
      <c r="O7" s="400"/>
      <c r="P7" s="67"/>
      <c r="Q7" s="67"/>
      <c r="R7" s="67"/>
      <c r="S7" s="67"/>
      <c r="T7" s="67"/>
      <c r="U7" s="67"/>
      <c r="V7" s="67"/>
      <c r="W7" s="69"/>
    </row>
    <row r="8" spans="1:23" ht="12.75" customHeight="1" x14ac:dyDescent="0.25">
      <c r="B8" s="401" t="s">
        <v>63</v>
      </c>
      <c r="C8" s="401"/>
      <c r="D8" s="401"/>
      <c r="E8" s="401"/>
      <c r="F8" s="401"/>
      <c r="G8" s="401"/>
      <c r="H8" s="401"/>
      <c r="I8" s="401"/>
      <c r="N8" s="401" t="s">
        <v>60</v>
      </c>
      <c r="O8" s="401"/>
      <c r="P8" s="401"/>
      <c r="Q8" s="401"/>
      <c r="R8" s="401"/>
      <c r="S8" s="401"/>
      <c r="T8" s="401"/>
      <c r="U8" s="401"/>
    </row>
    <row r="9" spans="1:23" x14ac:dyDescent="0.25">
      <c r="A9" s="70"/>
      <c r="B9" s="402" t="s">
        <v>87</v>
      </c>
      <c r="C9" s="402"/>
      <c r="D9" s="402"/>
      <c r="E9" s="402"/>
      <c r="F9" s="402"/>
      <c r="G9" s="402"/>
      <c r="H9" s="402"/>
      <c r="I9" s="402"/>
      <c r="J9" s="71"/>
      <c r="K9" s="71"/>
      <c r="M9" s="70"/>
      <c r="N9" s="402" t="s">
        <v>87</v>
      </c>
      <c r="O9" s="402"/>
      <c r="P9" s="402"/>
      <c r="Q9" s="402"/>
      <c r="R9" s="402"/>
      <c r="S9" s="402"/>
      <c r="T9" s="402"/>
      <c r="U9" s="402"/>
      <c r="V9" s="71"/>
      <c r="W9" s="71"/>
    </row>
    <row r="10" spans="1:23" s="32" customFormat="1" ht="12.75" x14ac:dyDescent="0.2">
      <c r="A10" s="72" t="s">
        <v>70</v>
      </c>
      <c r="B10" s="73" t="s">
        <v>88</v>
      </c>
      <c r="C10" s="73" t="s">
        <v>89</v>
      </c>
      <c r="D10" s="73" t="s">
        <v>90</v>
      </c>
      <c r="E10" s="73" t="s">
        <v>91</v>
      </c>
      <c r="F10" s="73" t="s">
        <v>92</v>
      </c>
      <c r="G10" s="73" t="s">
        <v>93</v>
      </c>
      <c r="H10" s="73" t="s">
        <v>94</v>
      </c>
      <c r="I10" s="73" t="s">
        <v>95</v>
      </c>
      <c r="J10" s="74" t="s">
        <v>161</v>
      </c>
      <c r="K10" s="74" t="s">
        <v>163</v>
      </c>
      <c r="M10" s="72" t="s">
        <v>70</v>
      </c>
      <c r="N10" s="73" t="s">
        <v>88</v>
      </c>
      <c r="O10" s="73" t="s">
        <v>89</v>
      </c>
      <c r="P10" s="73" t="s">
        <v>90</v>
      </c>
      <c r="Q10" s="73" t="s">
        <v>91</v>
      </c>
      <c r="R10" s="73" t="s">
        <v>92</v>
      </c>
      <c r="S10" s="73" t="s">
        <v>93</v>
      </c>
      <c r="T10" s="73" t="s">
        <v>94</v>
      </c>
      <c r="U10" s="73" t="s">
        <v>95</v>
      </c>
      <c r="V10" s="74" t="s">
        <v>161</v>
      </c>
      <c r="W10" s="74" t="s">
        <v>137</v>
      </c>
    </row>
    <row r="11" spans="1:23" x14ac:dyDescent="0.25">
      <c r="A11" s="75" t="s">
        <v>75</v>
      </c>
      <c r="B11" s="290">
        <v>0.79933171569280903</v>
      </c>
      <c r="C11" s="290">
        <v>0.95603068595034002</v>
      </c>
      <c r="D11" s="290">
        <v>0.78293508305486004</v>
      </c>
      <c r="E11" s="290">
        <v>0.81763378768442296</v>
      </c>
      <c r="F11" s="290">
        <v>0.98549621975158097</v>
      </c>
      <c r="G11" s="290">
        <v>1.3696729488144801</v>
      </c>
      <c r="H11" s="290">
        <v>1.07081401393025</v>
      </c>
      <c r="I11" s="290">
        <v>0.94824121655129301</v>
      </c>
      <c r="J11" s="308">
        <v>0.99515732356018405</v>
      </c>
      <c r="K11" s="76">
        <v>443.45181400000001</v>
      </c>
      <c r="M11" s="75" t="s">
        <v>75</v>
      </c>
      <c r="N11" s="290">
        <v>1.0092395113327099</v>
      </c>
      <c r="O11" s="290">
        <v>0.93169515419177296</v>
      </c>
      <c r="P11" s="290">
        <v>0.950697969403415</v>
      </c>
      <c r="Q11" s="290">
        <v>0.96188618587915098</v>
      </c>
      <c r="R11" s="290">
        <v>1.17518487810865</v>
      </c>
      <c r="S11" s="290">
        <v>1.3107262692835899</v>
      </c>
      <c r="T11" s="290">
        <v>1.0459717705090601</v>
      </c>
      <c r="U11" s="290">
        <v>0.99099159081891997</v>
      </c>
      <c r="V11" s="308">
        <v>1.0661236564055401</v>
      </c>
      <c r="W11" s="77">
        <v>2201</v>
      </c>
    </row>
    <row r="12" spans="1:23" x14ac:dyDescent="0.25">
      <c r="A12" s="75" t="s">
        <v>76</v>
      </c>
      <c r="B12" s="290">
        <v>0.89018761270150104</v>
      </c>
      <c r="C12" s="290">
        <v>0.70700627804241201</v>
      </c>
      <c r="D12" s="290">
        <v>1.0700630336846499</v>
      </c>
      <c r="E12" s="290">
        <v>1.1567315141785499</v>
      </c>
      <c r="F12" s="290">
        <v>0.95702417264713202</v>
      </c>
      <c r="G12" s="290">
        <v>0.932452029228236</v>
      </c>
      <c r="H12" s="290">
        <v>0.92517469432967803</v>
      </c>
      <c r="I12" s="290">
        <v>0.979655464596486</v>
      </c>
      <c r="J12" s="308">
        <v>0.95767457733703698</v>
      </c>
      <c r="K12" s="76">
        <v>1558.3265879999999</v>
      </c>
      <c r="M12" s="75" t="s">
        <v>76</v>
      </c>
      <c r="N12" s="290">
        <v>1.4484425134451899</v>
      </c>
      <c r="O12" s="290">
        <v>1.10074190781637</v>
      </c>
      <c r="P12" s="290">
        <v>1.36426391429965</v>
      </c>
      <c r="Q12" s="290">
        <v>1.2574053581293101</v>
      </c>
      <c r="R12" s="290">
        <v>1.06559278001636</v>
      </c>
      <c r="S12" s="290">
        <v>0.96911567871941096</v>
      </c>
      <c r="T12" s="290">
        <v>0.97100768551963601</v>
      </c>
      <c r="U12" s="290">
        <v>1.00335482772163</v>
      </c>
      <c r="V12" s="308">
        <v>1.03330244442432</v>
      </c>
      <c r="W12" s="77">
        <v>6063</v>
      </c>
    </row>
    <row r="13" spans="1:23" x14ac:dyDescent="0.25">
      <c r="A13" s="75" t="s">
        <v>77</v>
      </c>
      <c r="B13" s="290">
        <v>0.90458635373391005</v>
      </c>
      <c r="C13" s="290">
        <v>1.1182394713436801</v>
      </c>
      <c r="D13" s="290">
        <v>0.88136920178125799</v>
      </c>
      <c r="E13" s="290">
        <v>0.94642721757426795</v>
      </c>
      <c r="F13" s="290">
        <v>0.84866066903100801</v>
      </c>
      <c r="G13" s="290">
        <v>0.87705555409636404</v>
      </c>
      <c r="H13" s="290">
        <v>0.95134572372850101</v>
      </c>
      <c r="I13" s="290">
        <v>0.94040273767624105</v>
      </c>
      <c r="J13" s="308">
        <v>0.90436431430739195</v>
      </c>
      <c r="K13" s="76">
        <v>4294.9068820000002</v>
      </c>
      <c r="M13" s="75" t="s">
        <v>77</v>
      </c>
      <c r="N13" s="290">
        <v>1.34160027403014</v>
      </c>
      <c r="O13" s="290">
        <v>1.56860054685719</v>
      </c>
      <c r="P13" s="290">
        <v>1.19994587135968</v>
      </c>
      <c r="Q13" s="290">
        <v>1.1232198677098399</v>
      </c>
      <c r="R13" s="290">
        <v>0.95543256748237804</v>
      </c>
      <c r="S13" s="290">
        <v>0.91407117543912397</v>
      </c>
      <c r="T13" s="290">
        <v>1.0124030073485299</v>
      </c>
      <c r="U13" s="290">
        <v>0.98210861824293505</v>
      </c>
      <c r="V13" s="308">
        <v>0.99118459212473797</v>
      </c>
      <c r="W13" s="77">
        <v>12755</v>
      </c>
    </row>
    <row r="14" spans="1:23" x14ac:dyDescent="0.25">
      <c r="A14" s="75" t="s">
        <v>78</v>
      </c>
      <c r="B14" s="290">
        <v>1.6527067352270499</v>
      </c>
      <c r="C14" s="290">
        <v>1.06745134040481</v>
      </c>
      <c r="D14" s="290">
        <v>1.0537479228433599</v>
      </c>
      <c r="E14" s="290">
        <v>0.87273661223675902</v>
      </c>
      <c r="F14" s="290">
        <v>0.83323151004018103</v>
      </c>
      <c r="G14" s="290">
        <v>0.84433908625659504</v>
      </c>
      <c r="H14" s="290">
        <v>0.91409049253212704</v>
      </c>
      <c r="I14" s="290">
        <v>0.97921580255396601</v>
      </c>
      <c r="J14" s="308">
        <v>0.89485495026622897</v>
      </c>
      <c r="K14" s="76">
        <v>7647.5308139999997</v>
      </c>
      <c r="M14" s="75" t="s">
        <v>78</v>
      </c>
      <c r="N14" s="290">
        <v>1.45709836936547</v>
      </c>
      <c r="O14" s="290">
        <v>1.3199426773906999</v>
      </c>
      <c r="P14" s="290">
        <v>1.1853465743946501</v>
      </c>
      <c r="Q14" s="290">
        <v>1.02116691477664</v>
      </c>
      <c r="R14" s="290">
        <v>0.95164204021791299</v>
      </c>
      <c r="S14" s="290">
        <v>0.93143104181687697</v>
      </c>
      <c r="T14" s="290">
        <v>1.00703111969077</v>
      </c>
      <c r="U14" s="290">
        <v>1.0454837117656901</v>
      </c>
      <c r="V14" s="308">
        <v>0.99802368490691196</v>
      </c>
      <c r="W14" s="77">
        <v>19757</v>
      </c>
    </row>
    <row r="15" spans="1:23" x14ac:dyDescent="0.25">
      <c r="A15" s="75" t="s">
        <v>188</v>
      </c>
      <c r="B15" s="290">
        <v>1.1499812668610101</v>
      </c>
      <c r="C15" s="290">
        <v>0.88436216067275797</v>
      </c>
      <c r="D15" s="290">
        <v>0.97558430679899799</v>
      </c>
      <c r="E15" s="290">
        <v>0.92902614451657395</v>
      </c>
      <c r="F15" s="290">
        <v>0.91415116314619305</v>
      </c>
      <c r="G15" s="290">
        <v>0.86638777345304296</v>
      </c>
      <c r="H15" s="290">
        <v>0.84417034730054297</v>
      </c>
      <c r="I15" s="290">
        <v>1.0250081265244499</v>
      </c>
      <c r="J15" s="308">
        <v>0.90643210846421496</v>
      </c>
      <c r="K15" s="76">
        <v>10063.259789</v>
      </c>
      <c r="M15" s="75" t="s">
        <v>188</v>
      </c>
      <c r="N15" s="290">
        <v>1.31764910141972</v>
      </c>
      <c r="O15" s="290">
        <v>1.16017459493083</v>
      </c>
      <c r="P15" s="290">
        <v>1.0671793212319101</v>
      </c>
      <c r="Q15" s="290">
        <v>1.00635427610387</v>
      </c>
      <c r="R15" s="290">
        <v>0.95368542605642104</v>
      </c>
      <c r="S15" s="290">
        <v>0.94067766256834895</v>
      </c>
      <c r="T15" s="290">
        <v>0.92656568020500796</v>
      </c>
      <c r="U15" s="290">
        <v>1.0583025492193201</v>
      </c>
      <c r="V15" s="308">
        <v>0.97625584097708396</v>
      </c>
      <c r="W15" s="77">
        <v>24736</v>
      </c>
    </row>
    <row r="16" spans="1:23" x14ac:dyDescent="0.25">
      <c r="A16" s="75" t="s">
        <v>189</v>
      </c>
      <c r="B16" s="290">
        <v>0.72021165614066796</v>
      </c>
      <c r="C16" s="290">
        <v>0.87367496856064197</v>
      </c>
      <c r="D16" s="290">
        <v>0.95669973490374405</v>
      </c>
      <c r="E16" s="290">
        <v>0.91888488273792901</v>
      </c>
      <c r="F16" s="290">
        <v>0.85846896393124905</v>
      </c>
      <c r="G16" s="290">
        <v>0.80887683054178705</v>
      </c>
      <c r="H16" s="290">
        <v>0.86180204229346502</v>
      </c>
      <c r="I16" s="290">
        <v>0.99953195341025003</v>
      </c>
      <c r="J16" s="308">
        <v>0.86483063036286101</v>
      </c>
      <c r="K16" s="76">
        <v>10636.276908</v>
      </c>
      <c r="M16" s="75" t="s">
        <v>189</v>
      </c>
      <c r="N16" s="290">
        <v>1.02101602404328</v>
      </c>
      <c r="O16" s="290">
        <v>1.09362201730937</v>
      </c>
      <c r="P16" s="290">
        <v>1.13009900255526</v>
      </c>
      <c r="Q16" s="290">
        <v>1.0424914760672801</v>
      </c>
      <c r="R16" s="290">
        <v>0.93759909056206403</v>
      </c>
      <c r="S16" s="290">
        <v>0.89086328970901796</v>
      </c>
      <c r="T16" s="290">
        <v>0.93438360582867297</v>
      </c>
      <c r="U16" s="290">
        <v>1.04762745983292</v>
      </c>
      <c r="V16" s="308">
        <v>0.95595929431478699</v>
      </c>
      <c r="W16" s="77">
        <v>27893</v>
      </c>
    </row>
    <row r="17" spans="1:23" x14ac:dyDescent="0.25">
      <c r="A17" s="75" t="s">
        <v>190</v>
      </c>
      <c r="B17" s="290">
        <v>0.82027393514278701</v>
      </c>
      <c r="C17" s="290">
        <v>0.80917017677327097</v>
      </c>
      <c r="D17" s="290">
        <v>0.84446698713902901</v>
      </c>
      <c r="E17" s="290">
        <v>0.822474164784189</v>
      </c>
      <c r="F17" s="290">
        <v>0.86200564543147695</v>
      </c>
      <c r="G17" s="290">
        <v>0.85218971485272399</v>
      </c>
      <c r="H17" s="290">
        <v>0.94525281602974298</v>
      </c>
      <c r="I17" s="290">
        <v>0.95205376440425704</v>
      </c>
      <c r="J17" s="308">
        <v>0.87232748683883399</v>
      </c>
      <c r="K17" s="76">
        <v>10987.513465</v>
      </c>
      <c r="M17" s="75" t="s">
        <v>190</v>
      </c>
      <c r="N17" s="290">
        <v>1.1491185277824301</v>
      </c>
      <c r="O17" s="290">
        <v>1.02889573743169</v>
      </c>
      <c r="P17" s="290">
        <v>0.97582255022494502</v>
      </c>
      <c r="Q17" s="290">
        <v>0.93534006989971896</v>
      </c>
      <c r="R17" s="290">
        <v>0.91635093457535799</v>
      </c>
      <c r="S17" s="290">
        <v>0.92403818655072301</v>
      </c>
      <c r="T17" s="290">
        <v>0.978775208107585</v>
      </c>
      <c r="U17" s="290">
        <v>1.01463664021525</v>
      </c>
      <c r="V17" s="308">
        <v>0.95332752790955699</v>
      </c>
      <c r="W17" s="77">
        <v>30227</v>
      </c>
    </row>
    <row r="18" spans="1:23" x14ac:dyDescent="0.25">
      <c r="A18" s="75" t="s">
        <v>191</v>
      </c>
      <c r="B18" s="290">
        <v>0.91853750500635001</v>
      </c>
      <c r="C18" s="290">
        <v>0.88996740769532801</v>
      </c>
      <c r="D18" s="290">
        <v>0.76483017360800098</v>
      </c>
      <c r="E18" s="290">
        <v>0.83565397652658502</v>
      </c>
      <c r="F18" s="290">
        <v>0.81495728118073896</v>
      </c>
      <c r="G18" s="290">
        <v>0.86692941780000399</v>
      </c>
      <c r="H18" s="290">
        <v>0.88122060513705602</v>
      </c>
      <c r="I18" s="290">
        <v>0.98126088444023696</v>
      </c>
      <c r="J18" s="308">
        <v>0.86017013606864601</v>
      </c>
      <c r="K18" s="76">
        <v>10798.0969</v>
      </c>
      <c r="M18" s="75" t="s">
        <v>191</v>
      </c>
      <c r="N18" s="290">
        <v>1.09847028533909</v>
      </c>
      <c r="O18" s="290">
        <v>1.0270922289756099</v>
      </c>
      <c r="P18" s="290">
        <v>0.95096791252957302</v>
      </c>
      <c r="Q18" s="290">
        <v>0.93579460723292496</v>
      </c>
      <c r="R18" s="290">
        <v>0.88192263901702905</v>
      </c>
      <c r="S18" s="290">
        <v>0.90783604961396203</v>
      </c>
      <c r="T18" s="290">
        <v>0.94615870005526204</v>
      </c>
      <c r="U18" s="290">
        <v>1.0273718952498501</v>
      </c>
      <c r="V18" s="308">
        <v>0.93520851232934399</v>
      </c>
      <c r="W18" s="77">
        <v>31825</v>
      </c>
    </row>
    <row r="19" spans="1:23" x14ac:dyDescent="0.25">
      <c r="A19" s="75" t="s">
        <v>192</v>
      </c>
      <c r="B19" s="290">
        <v>0.59685131944718495</v>
      </c>
      <c r="C19" s="290">
        <v>1.02949690982029</v>
      </c>
      <c r="D19" s="290">
        <v>0.87068239721349205</v>
      </c>
      <c r="E19" s="290">
        <v>0.90452717976736796</v>
      </c>
      <c r="F19" s="290">
        <v>0.83758921348822202</v>
      </c>
      <c r="G19" s="290">
        <v>0.87812576102057505</v>
      </c>
      <c r="H19" s="290">
        <v>1.0279390354028599</v>
      </c>
      <c r="I19" s="290">
        <v>1.0181018679057601</v>
      </c>
      <c r="J19" s="308">
        <v>0.90722976353107398</v>
      </c>
      <c r="K19" s="76">
        <v>9133.0227159999995</v>
      </c>
      <c r="M19" s="75" t="s">
        <v>192</v>
      </c>
      <c r="N19" s="290">
        <v>0.75681326665623505</v>
      </c>
      <c r="O19" s="290">
        <v>1.0791190863623099</v>
      </c>
      <c r="P19" s="290">
        <v>1.0562056142848899</v>
      </c>
      <c r="Q19" s="290">
        <v>0.97372199731894804</v>
      </c>
      <c r="R19" s="290">
        <v>0.88689967704165995</v>
      </c>
      <c r="S19" s="290">
        <v>0.95587674026333702</v>
      </c>
      <c r="T19" s="290">
        <v>1.04189309228206</v>
      </c>
      <c r="U19" s="290">
        <v>1.01849802022392</v>
      </c>
      <c r="V19" s="308">
        <v>0.96638643283415804</v>
      </c>
      <c r="W19" s="77">
        <v>27125</v>
      </c>
    </row>
    <row r="20" spans="1:23" x14ac:dyDescent="0.25">
      <c r="A20" s="75" t="s">
        <v>193</v>
      </c>
      <c r="B20" s="290">
        <v>0.94041504751321003</v>
      </c>
      <c r="C20" s="290">
        <v>0.92081441035229605</v>
      </c>
      <c r="D20" s="290">
        <v>0.863881399597621</v>
      </c>
      <c r="E20" s="290">
        <v>0.79736430784754697</v>
      </c>
      <c r="F20" s="290">
        <v>0.857810559274508</v>
      </c>
      <c r="G20" s="290">
        <v>1.0294733820508899</v>
      </c>
      <c r="H20" s="290">
        <v>0.95512041790318403</v>
      </c>
      <c r="I20" s="290">
        <v>1.0711598812674299</v>
      </c>
      <c r="J20" s="308">
        <v>0.94166911352745897</v>
      </c>
      <c r="K20" s="76">
        <v>6779.2626120000004</v>
      </c>
      <c r="M20" s="75" t="s">
        <v>193</v>
      </c>
      <c r="N20" s="290">
        <v>0.95796423305328404</v>
      </c>
      <c r="O20" s="290">
        <v>0.90219187726289896</v>
      </c>
      <c r="P20" s="290">
        <v>1.0358012665582801</v>
      </c>
      <c r="Q20" s="290">
        <v>0.970856221236719</v>
      </c>
      <c r="R20" s="290">
        <v>0.98630419977978401</v>
      </c>
      <c r="S20" s="290">
        <v>1.0890521990319699</v>
      </c>
      <c r="T20" s="290">
        <v>1.0143625780898999</v>
      </c>
      <c r="U20" s="290">
        <v>1.00365476722692</v>
      </c>
      <c r="V20" s="308">
        <v>1.0143332626313</v>
      </c>
      <c r="W20" s="77">
        <v>18648</v>
      </c>
    </row>
    <row r="21" spans="1:23" x14ac:dyDescent="0.25">
      <c r="A21" s="75" t="s">
        <v>194</v>
      </c>
      <c r="B21" s="290">
        <v>0.78449700837327896</v>
      </c>
      <c r="C21" s="290">
        <v>0.97857557612657997</v>
      </c>
      <c r="D21" s="290">
        <v>0.79232007725553699</v>
      </c>
      <c r="E21" s="290">
        <v>0.86320874343712395</v>
      </c>
      <c r="F21" s="290">
        <v>0.86258931187622401</v>
      </c>
      <c r="G21" s="290">
        <v>0.93024439006367599</v>
      </c>
      <c r="H21" s="290">
        <v>0.971319320950084</v>
      </c>
      <c r="I21" s="290">
        <v>1.0942136586036799</v>
      </c>
      <c r="J21" s="308">
        <v>0.90848886758613001</v>
      </c>
      <c r="K21" s="76">
        <v>5801.9010369999996</v>
      </c>
      <c r="M21" s="75" t="s">
        <v>194</v>
      </c>
      <c r="N21" s="290">
        <v>1.09244078186766</v>
      </c>
      <c r="O21" s="290">
        <v>1.1576389614074001</v>
      </c>
      <c r="P21" s="290">
        <v>0.92934018357349601</v>
      </c>
      <c r="Q21" s="290">
        <v>0.96213530371863898</v>
      </c>
      <c r="R21" s="290">
        <v>1.0043417118079501</v>
      </c>
      <c r="S21" s="290">
        <v>1.0647022358823299</v>
      </c>
      <c r="T21" s="290">
        <v>0.99652897434514398</v>
      </c>
      <c r="U21" s="290">
        <v>1.0541297631383899</v>
      </c>
      <c r="V21" s="308">
        <v>1.0236085975039799</v>
      </c>
      <c r="W21" s="77">
        <v>10872</v>
      </c>
    </row>
    <row r="22" spans="1:23" x14ac:dyDescent="0.25">
      <c r="A22" s="75" t="s">
        <v>195</v>
      </c>
      <c r="B22" s="290">
        <v>0.64638598658053403</v>
      </c>
      <c r="C22" s="290">
        <v>1.18691827233886</v>
      </c>
      <c r="D22" s="290">
        <v>0.86973098731957099</v>
      </c>
      <c r="E22" s="290">
        <v>0.63315243654685305</v>
      </c>
      <c r="F22" s="290">
        <v>0.83507244371919598</v>
      </c>
      <c r="G22" s="290">
        <v>0.73357626332144898</v>
      </c>
      <c r="H22" s="290">
        <v>1.1332630986085599</v>
      </c>
      <c r="I22" s="290">
        <v>0.79901746406686602</v>
      </c>
      <c r="J22" s="308">
        <v>0.80262783871416798</v>
      </c>
      <c r="K22" s="76">
        <v>5925.502845</v>
      </c>
      <c r="M22" s="75" t="s">
        <v>195</v>
      </c>
      <c r="N22" s="290">
        <v>1.18602827765522</v>
      </c>
      <c r="O22" s="290">
        <v>1.1974843533391799</v>
      </c>
      <c r="P22" s="290">
        <v>1.02917597300876</v>
      </c>
      <c r="Q22" s="290">
        <v>0.90935370670474702</v>
      </c>
      <c r="R22" s="290">
        <v>0.93543352097100796</v>
      </c>
      <c r="S22" s="290">
        <v>0.92276902641023695</v>
      </c>
      <c r="T22" s="290">
        <v>1.0216040995807101</v>
      </c>
      <c r="U22" s="290">
        <v>0.975564587363696</v>
      </c>
      <c r="V22" s="308">
        <v>0.94624396222360196</v>
      </c>
      <c r="W22" s="77">
        <v>5994</v>
      </c>
    </row>
    <row r="23" spans="1:23" x14ac:dyDescent="0.25">
      <c r="A23" s="75" t="s">
        <v>196</v>
      </c>
      <c r="B23" s="290">
        <v>1.4538878091546901</v>
      </c>
      <c r="C23" s="290">
        <v>0.84151827617990704</v>
      </c>
      <c r="D23" s="290">
        <v>0.50001249853428098</v>
      </c>
      <c r="E23" s="290">
        <v>0.81882899052523705</v>
      </c>
      <c r="F23" s="290">
        <v>0.86626319913668803</v>
      </c>
      <c r="G23" s="290">
        <v>0.81609856746073695</v>
      </c>
      <c r="H23" s="290">
        <v>1.1046041863975999</v>
      </c>
      <c r="I23" s="290">
        <v>0.27048287301204399</v>
      </c>
      <c r="J23" s="308">
        <v>0.84678018318303705</v>
      </c>
      <c r="K23" s="76">
        <v>3879.6109799999999</v>
      </c>
      <c r="M23" s="75" t="s">
        <v>196</v>
      </c>
      <c r="N23" s="290">
        <v>2.1891137634437401</v>
      </c>
      <c r="O23" s="290">
        <v>1.8211327383943801</v>
      </c>
      <c r="P23" s="290">
        <v>1.23115084954017</v>
      </c>
      <c r="Q23" s="290">
        <v>1.08351645583846</v>
      </c>
      <c r="R23" s="290">
        <v>0.94428644987886501</v>
      </c>
      <c r="S23" s="290">
        <v>0.91564342210005401</v>
      </c>
      <c r="T23" s="290">
        <v>0.91335301945769198</v>
      </c>
      <c r="U23" s="290">
        <v>0.235148455780336</v>
      </c>
      <c r="V23" s="308">
        <v>0.95606106877026198</v>
      </c>
      <c r="W23" s="77">
        <v>2686</v>
      </c>
    </row>
    <row r="24" spans="1:23" x14ac:dyDescent="0.25">
      <c r="A24" s="75" t="s">
        <v>197</v>
      </c>
      <c r="B24" s="290">
        <v>0.86863123628807404</v>
      </c>
      <c r="C24" s="290">
        <v>1.1726021304629199</v>
      </c>
      <c r="D24" s="290">
        <v>0.75205697416578099</v>
      </c>
      <c r="E24" s="290">
        <v>0.67276972601246499</v>
      </c>
      <c r="F24" s="290">
        <v>0.64704054991951598</v>
      </c>
      <c r="G24" s="290">
        <v>0.81370171983323003</v>
      </c>
      <c r="H24" s="290">
        <v>8.73806711506354E-2</v>
      </c>
      <c r="I24" s="290">
        <v>0.42197410031042398</v>
      </c>
      <c r="J24" s="308">
        <v>0.682152715910882</v>
      </c>
      <c r="K24" s="76">
        <v>753.57226900000001</v>
      </c>
      <c r="M24" s="75" t="s">
        <v>197</v>
      </c>
      <c r="N24" s="290">
        <v>2.1472813681665999</v>
      </c>
      <c r="O24" s="290">
        <v>1.7704854384993001</v>
      </c>
      <c r="P24" s="290">
        <v>1.2067561245157301</v>
      </c>
      <c r="Q24" s="290">
        <v>0.77621198397859203</v>
      </c>
      <c r="R24" s="290">
        <v>0.75924460897867896</v>
      </c>
      <c r="S24" s="290">
        <v>0.978978562047362</v>
      </c>
      <c r="T24" s="290">
        <v>0.90684716085719497</v>
      </c>
      <c r="U24" s="290">
        <v>0.324437821928103</v>
      </c>
      <c r="V24" s="308">
        <v>0.83915757636626198</v>
      </c>
      <c r="W24" s="77">
        <v>529</v>
      </c>
    </row>
    <row r="25" spans="1:23" x14ac:dyDescent="0.25">
      <c r="A25" s="75" t="s">
        <v>198</v>
      </c>
      <c r="B25" s="290">
        <v>3.29936246216907</v>
      </c>
      <c r="C25" s="290">
        <v>2.1763952027733202</v>
      </c>
      <c r="D25" s="290">
        <v>0.86292139403877</v>
      </c>
      <c r="E25" s="290">
        <v>1.5801297861178401</v>
      </c>
      <c r="F25" s="290">
        <v>0.44861974650704101</v>
      </c>
      <c r="G25" s="290">
        <v>0.406765809684772</v>
      </c>
      <c r="H25" s="290">
        <v>0.53923166641974696</v>
      </c>
      <c r="I25" s="290">
        <v>0</v>
      </c>
      <c r="J25" s="308">
        <v>0.52222900100549596</v>
      </c>
      <c r="K25" s="76">
        <v>29.21724</v>
      </c>
      <c r="M25" s="75" t="s">
        <v>198</v>
      </c>
      <c r="N25" s="290">
        <v>6.56101387050958</v>
      </c>
      <c r="O25" s="290">
        <v>2.0153799335776501</v>
      </c>
      <c r="P25" s="290">
        <v>1.60715571399324</v>
      </c>
      <c r="Q25" s="290">
        <v>1.6043370978039899</v>
      </c>
      <c r="R25" s="290">
        <v>0.48080681778817802</v>
      </c>
      <c r="S25" s="290">
        <v>0.259855707112432</v>
      </c>
      <c r="T25" s="290">
        <v>0.66928563880494196</v>
      </c>
      <c r="U25" s="290">
        <v>0</v>
      </c>
      <c r="V25" s="308">
        <v>0.76890731011165803</v>
      </c>
      <c r="W25" s="77">
        <v>34</v>
      </c>
    </row>
    <row r="26" spans="1:23" x14ac:dyDescent="0.25">
      <c r="A26" s="78" t="s">
        <v>161</v>
      </c>
      <c r="B26" s="293">
        <v>0.89294804286818796</v>
      </c>
      <c r="C26" s="293">
        <v>0.92469672610644305</v>
      </c>
      <c r="D26" s="293">
        <v>0.87914478482569702</v>
      </c>
      <c r="E26" s="293">
        <v>0.85653253761130299</v>
      </c>
      <c r="F26" s="293">
        <v>0.84959987884404298</v>
      </c>
      <c r="G26" s="293">
        <v>0.85768820592639905</v>
      </c>
      <c r="H26" s="293">
        <v>0.92336586564737499</v>
      </c>
      <c r="I26" s="293">
        <v>0.99855256117644098</v>
      </c>
      <c r="J26" s="309">
        <v>0.88118895244376605</v>
      </c>
      <c r="K26" s="80">
        <v>88731.452858999997</v>
      </c>
      <c r="M26" s="78" t="s">
        <v>161</v>
      </c>
      <c r="N26" s="293">
        <v>1.09037691699353</v>
      </c>
      <c r="O26" s="293">
        <v>1.09009222562848</v>
      </c>
      <c r="P26" s="293">
        <v>1.0462965222929801</v>
      </c>
      <c r="Q26" s="293">
        <v>0.98418225813224103</v>
      </c>
      <c r="R26" s="293">
        <v>0.93167849897744204</v>
      </c>
      <c r="S26" s="293">
        <v>0.94303509974393795</v>
      </c>
      <c r="T26" s="293">
        <v>0.97732756523808795</v>
      </c>
      <c r="U26" s="293">
        <v>1.02567551025246</v>
      </c>
      <c r="V26" s="309">
        <v>0.97191220681601498</v>
      </c>
      <c r="W26" s="81">
        <v>221345</v>
      </c>
    </row>
    <row r="28" spans="1:23" ht="12.75" customHeight="1" x14ac:dyDescent="0.25">
      <c r="A28" s="66"/>
      <c r="B28" s="67"/>
      <c r="C28" s="67"/>
      <c r="D28" s="67"/>
      <c r="E28" s="67"/>
      <c r="F28" s="67"/>
      <c r="G28" s="400" t="s">
        <v>126</v>
      </c>
      <c r="H28" s="400"/>
      <c r="I28" s="400"/>
      <c r="J28" s="400"/>
      <c r="K28" s="400"/>
      <c r="L28" s="400"/>
      <c r="M28" s="400"/>
      <c r="N28" s="400"/>
      <c r="O28" s="400"/>
      <c r="P28" s="67"/>
      <c r="Q28" s="67"/>
      <c r="R28" s="67"/>
      <c r="S28" s="67"/>
      <c r="T28" s="67"/>
      <c r="U28" s="67"/>
      <c r="V28" s="67"/>
      <c r="W28" s="69"/>
    </row>
    <row r="29" spans="1:23" ht="12.75" customHeight="1" x14ac:dyDescent="0.25">
      <c r="A29" s="66"/>
      <c r="B29" s="401" t="s">
        <v>63</v>
      </c>
      <c r="C29" s="401"/>
      <c r="D29" s="401"/>
      <c r="E29" s="401"/>
      <c r="F29" s="401"/>
      <c r="G29" s="401" t="s">
        <v>126</v>
      </c>
      <c r="H29" s="401"/>
      <c r="I29" s="401"/>
      <c r="J29" s="68"/>
      <c r="K29" s="68"/>
      <c r="L29" s="68"/>
      <c r="M29" s="68"/>
      <c r="N29" s="401" t="s">
        <v>60</v>
      </c>
      <c r="O29" s="401"/>
      <c r="P29" s="401"/>
      <c r="Q29" s="401"/>
      <c r="R29" s="401"/>
      <c r="S29" s="401"/>
      <c r="T29" s="401"/>
      <c r="U29" s="401"/>
      <c r="V29" s="67"/>
      <c r="W29" s="69"/>
    </row>
    <row r="30" spans="1:23" x14ac:dyDescent="0.25">
      <c r="A30" s="70"/>
      <c r="B30" s="402" t="s">
        <v>87</v>
      </c>
      <c r="C30" s="402"/>
      <c r="D30" s="402"/>
      <c r="E30" s="402"/>
      <c r="F30" s="402"/>
      <c r="G30" s="402"/>
      <c r="H30" s="402"/>
      <c r="I30" s="402"/>
      <c r="J30" s="71"/>
      <c r="K30" s="71"/>
      <c r="M30" s="70"/>
      <c r="N30" s="402" t="s">
        <v>87</v>
      </c>
      <c r="O30" s="402"/>
      <c r="P30" s="402"/>
      <c r="Q30" s="402"/>
      <c r="R30" s="402"/>
      <c r="S30" s="402"/>
      <c r="T30" s="402"/>
      <c r="U30" s="402"/>
      <c r="V30" s="71"/>
      <c r="W30" s="71"/>
    </row>
    <row r="31" spans="1:23" s="32" customFormat="1" ht="12.75" x14ac:dyDescent="0.2">
      <c r="A31" s="72" t="s">
        <v>70</v>
      </c>
      <c r="B31" s="73" t="s">
        <v>88</v>
      </c>
      <c r="C31" s="73" t="s">
        <v>89</v>
      </c>
      <c r="D31" s="73" t="s">
        <v>90</v>
      </c>
      <c r="E31" s="73" t="s">
        <v>91</v>
      </c>
      <c r="F31" s="73" t="s">
        <v>92</v>
      </c>
      <c r="G31" s="73" t="s">
        <v>93</v>
      </c>
      <c r="H31" s="73" t="s">
        <v>94</v>
      </c>
      <c r="I31" s="73" t="s">
        <v>95</v>
      </c>
      <c r="J31" s="74" t="s">
        <v>161</v>
      </c>
      <c r="K31" s="74" t="s">
        <v>163</v>
      </c>
      <c r="M31" s="72" t="s">
        <v>70</v>
      </c>
      <c r="N31" s="73" t="s">
        <v>88</v>
      </c>
      <c r="O31" s="73" t="s">
        <v>89</v>
      </c>
      <c r="P31" s="73" t="s">
        <v>90</v>
      </c>
      <c r="Q31" s="73" t="s">
        <v>91</v>
      </c>
      <c r="R31" s="73" t="s">
        <v>92</v>
      </c>
      <c r="S31" s="73" t="s">
        <v>93</v>
      </c>
      <c r="T31" s="73" t="s">
        <v>94</v>
      </c>
      <c r="U31" s="73" t="s">
        <v>95</v>
      </c>
      <c r="V31" s="74" t="s">
        <v>161</v>
      </c>
      <c r="W31" s="74" t="s">
        <v>137</v>
      </c>
    </row>
    <row r="32" spans="1:23" x14ac:dyDescent="0.25">
      <c r="A32" s="75" t="s">
        <v>75</v>
      </c>
      <c r="B32" s="290">
        <v>1.5173354728670101</v>
      </c>
      <c r="C32" s="290">
        <v>1.24034633409892</v>
      </c>
      <c r="D32" s="290">
        <v>2.55395073325723</v>
      </c>
      <c r="E32" s="290">
        <v>1.0503925804779599</v>
      </c>
      <c r="F32" s="290">
        <v>1.20257747818426</v>
      </c>
      <c r="G32" s="290">
        <v>1.1690777228698901</v>
      </c>
      <c r="H32" s="290">
        <v>1.2700842439306601</v>
      </c>
      <c r="I32" s="290">
        <v>0.96286063703160696</v>
      </c>
      <c r="J32" s="308">
        <v>1.24211536426193</v>
      </c>
      <c r="K32" s="76">
        <v>85.517080000000007</v>
      </c>
      <c r="M32" s="75" t="s">
        <v>75</v>
      </c>
      <c r="N32" s="290">
        <v>2.2019170696736898</v>
      </c>
      <c r="O32" s="290">
        <v>1.70065538080476</v>
      </c>
      <c r="P32" s="290">
        <v>1.99483259285048</v>
      </c>
      <c r="Q32" s="290">
        <v>1.09440302619022</v>
      </c>
      <c r="R32" s="290">
        <v>1.3612952076763001</v>
      </c>
      <c r="S32" s="290">
        <v>1.1283952673083</v>
      </c>
      <c r="T32" s="290">
        <v>1.20029263027871</v>
      </c>
      <c r="U32" s="290">
        <v>0.89834242605594605</v>
      </c>
      <c r="V32" s="308">
        <v>1.2646578237639501</v>
      </c>
      <c r="W32" s="77">
        <v>504</v>
      </c>
    </row>
    <row r="33" spans="1:23" x14ac:dyDescent="0.25">
      <c r="A33" s="75" t="s">
        <v>76</v>
      </c>
      <c r="B33" s="290">
        <v>1.1519932380487801</v>
      </c>
      <c r="C33" s="290">
        <v>1.0694282208302599</v>
      </c>
      <c r="D33" s="290">
        <v>1.87425917900419</v>
      </c>
      <c r="E33" s="290">
        <v>1.11497577591368</v>
      </c>
      <c r="F33" s="290">
        <v>0.98307927049173804</v>
      </c>
      <c r="G33" s="290">
        <v>0.87725947889828404</v>
      </c>
      <c r="H33" s="290">
        <v>0.80701125475636704</v>
      </c>
      <c r="I33" s="290">
        <v>1.0724563893921999</v>
      </c>
      <c r="J33" s="308">
        <v>0.99220265707609401</v>
      </c>
      <c r="K33" s="76">
        <v>239.026104</v>
      </c>
      <c r="M33" s="75" t="s">
        <v>76</v>
      </c>
      <c r="N33" s="290">
        <v>1.81275267622269</v>
      </c>
      <c r="O33" s="290">
        <v>1.6220889828935501</v>
      </c>
      <c r="P33" s="290">
        <v>1.9847318222966399</v>
      </c>
      <c r="Q33" s="290">
        <v>1.52034833824367</v>
      </c>
      <c r="R33" s="290">
        <v>1.0574374461321501</v>
      </c>
      <c r="S33" s="290">
        <v>0.85273822732847804</v>
      </c>
      <c r="T33" s="290">
        <v>0.77287908002383898</v>
      </c>
      <c r="U33" s="290">
        <v>1.1267226458928099</v>
      </c>
      <c r="V33" s="308">
        <v>1.04392421780657</v>
      </c>
      <c r="W33" s="77">
        <v>1281</v>
      </c>
    </row>
    <row r="34" spans="1:23" x14ac:dyDescent="0.25">
      <c r="A34" s="75" t="s">
        <v>77</v>
      </c>
      <c r="B34" s="290">
        <v>0.77949385815168104</v>
      </c>
      <c r="C34" s="290">
        <v>0.65629310395741203</v>
      </c>
      <c r="D34" s="290">
        <v>1.2238469779989101</v>
      </c>
      <c r="E34" s="290">
        <v>1.0167398677805699</v>
      </c>
      <c r="F34" s="290">
        <v>0.84479727214926104</v>
      </c>
      <c r="G34" s="290">
        <v>0.71182082635231003</v>
      </c>
      <c r="H34" s="290">
        <v>1.03963598549551</v>
      </c>
      <c r="I34" s="290">
        <v>1.0403251914485501</v>
      </c>
      <c r="J34" s="308">
        <v>0.91306792982787899</v>
      </c>
      <c r="K34" s="76">
        <v>554.56220699999994</v>
      </c>
      <c r="M34" s="75" t="s">
        <v>77</v>
      </c>
      <c r="N34" s="290">
        <v>1.1616679768581499</v>
      </c>
      <c r="O34" s="290">
        <v>1.1451699729413001</v>
      </c>
      <c r="P34" s="290">
        <v>1.1501290999223801</v>
      </c>
      <c r="Q34" s="290">
        <v>1.0402235420611301</v>
      </c>
      <c r="R34" s="290">
        <v>0.90083747583601903</v>
      </c>
      <c r="S34" s="290">
        <v>0.83268863442505403</v>
      </c>
      <c r="T34" s="290">
        <v>0.97296477473736198</v>
      </c>
      <c r="U34" s="290">
        <v>1.12815637225867</v>
      </c>
      <c r="V34" s="308">
        <v>0.98769269314490105</v>
      </c>
      <c r="W34" s="77">
        <v>2617</v>
      </c>
    </row>
    <row r="35" spans="1:23" x14ac:dyDescent="0.25">
      <c r="A35" s="75" t="s">
        <v>78</v>
      </c>
      <c r="B35" s="290">
        <v>1.35668429655175</v>
      </c>
      <c r="C35" s="290">
        <v>0.69103517943833004</v>
      </c>
      <c r="D35" s="290">
        <v>0.68591467448168897</v>
      </c>
      <c r="E35" s="290">
        <v>0.79928114258086502</v>
      </c>
      <c r="F35" s="290">
        <v>0.74844847309314999</v>
      </c>
      <c r="G35" s="290">
        <v>0.95334834502841903</v>
      </c>
      <c r="H35" s="290">
        <v>1.0223340054019501</v>
      </c>
      <c r="I35" s="290">
        <v>1.0811470701713299</v>
      </c>
      <c r="J35" s="308">
        <v>0.93340352113258795</v>
      </c>
      <c r="K35" s="76">
        <v>893.34343899999999</v>
      </c>
      <c r="M35" s="75" t="s">
        <v>78</v>
      </c>
      <c r="N35" s="290">
        <v>1.96671794958721</v>
      </c>
      <c r="O35" s="290">
        <v>1.04305834771655</v>
      </c>
      <c r="P35" s="290">
        <v>1.0074947969493899</v>
      </c>
      <c r="Q35" s="290">
        <v>0.84933611855264701</v>
      </c>
      <c r="R35" s="290">
        <v>0.84480994461048398</v>
      </c>
      <c r="S35" s="290">
        <v>1.0285381848306601</v>
      </c>
      <c r="T35" s="290">
        <v>1.1016877886213099</v>
      </c>
      <c r="U35" s="290">
        <v>1.15649818440078</v>
      </c>
      <c r="V35" s="308">
        <v>1.0554360807323</v>
      </c>
      <c r="W35" s="77">
        <v>4119</v>
      </c>
    </row>
    <row r="36" spans="1:23" x14ac:dyDescent="0.25">
      <c r="A36" s="75" t="s">
        <v>188</v>
      </c>
      <c r="B36" s="290">
        <v>1.06619254575436</v>
      </c>
      <c r="C36" s="290">
        <v>0.697981839206259</v>
      </c>
      <c r="D36" s="290">
        <v>0.90621310391597298</v>
      </c>
      <c r="E36" s="290">
        <v>0.78917380938340997</v>
      </c>
      <c r="F36" s="290">
        <v>0.84048066393626897</v>
      </c>
      <c r="G36" s="290">
        <v>0.93303794693429398</v>
      </c>
      <c r="H36" s="290">
        <v>0.95806538264763397</v>
      </c>
      <c r="I36" s="290">
        <v>0.99425327248903494</v>
      </c>
      <c r="J36" s="308">
        <v>0.91874473374444698</v>
      </c>
      <c r="K36" s="76">
        <v>1088.7814559999999</v>
      </c>
      <c r="M36" s="75" t="s">
        <v>188</v>
      </c>
      <c r="N36" s="290">
        <v>1.1919722726706701</v>
      </c>
      <c r="O36" s="290">
        <v>1.119335712115</v>
      </c>
      <c r="P36" s="290">
        <v>1.0505409174107301</v>
      </c>
      <c r="Q36" s="290">
        <v>0.97186838280107601</v>
      </c>
      <c r="R36" s="290">
        <v>0.97809630879642595</v>
      </c>
      <c r="S36" s="290">
        <v>1.0284124795876799</v>
      </c>
      <c r="T36" s="290">
        <v>1.04876919713357</v>
      </c>
      <c r="U36" s="290">
        <v>1.0930357076777499</v>
      </c>
      <c r="V36" s="308">
        <v>1.0425536738596799</v>
      </c>
      <c r="W36" s="77">
        <v>4980</v>
      </c>
    </row>
    <row r="37" spans="1:23" x14ac:dyDescent="0.25">
      <c r="A37" s="75" t="s">
        <v>189</v>
      </c>
      <c r="B37" s="290">
        <v>1.16877997872684</v>
      </c>
      <c r="C37" s="290">
        <v>0.62931949497659501</v>
      </c>
      <c r="D37" s="290">
        <v>1.06473519891896</v>
      </c>
      <c r="E37" s="290">
        <v>0.88801796019408397</v>
      </c>
      <c r="F37" s="290">
        <v>0.92008916705675003</v>
      </c>
      <c r="G37" s="290">
        <v>0.95931102435814197</v>
      </c>
      <c r="H37" s="290">
        <v>0.85829964899715505</v>
      </c>
      <c r="I37" s="290">
        <v>0.87387695541805799</v>
      </c>
      <c r="J37" s="308">
        <v>0.90649853597169305</v>
      </c>
      <c r="K37" s="76">
        <v>1204.7131360000001</v>
      </c>
      <c r="M37" s="75" t="s">
        <v>189</v>
      </c>
      <c r="N37" s="290">
        <v>1.4276046527461801</v>
      </c>
      <c r="O37" s="290">
        <v>0.87218844840121701</v>
      </c>
      <c r="P37" s="290">
        <v>1.05166487522464</v>
      </c>
      <c r="Q37" s="290">
        <v>0.99069751600529898</v>
      </c>
      <c r="R37" s="290">
        <v>0.98141662185898804</v>
      </c>
      <c r="S37" s="290">
        <v>1.0354926581602499</v>
      </c>
      <c r="T37" s="290">
        <v>1.03152002276538</v>
      </c>
      <c r="U37" s="290">
        <v>1.0376164791440901</v>
      </c>
      <c r="V37" s="308">
        <v>1.0227154822735001</v>
      </c>
      <c r="W37" s="77">
        <v>5319</v>
      </c>
    </row>
    <row r="38" spans="1:23" x14ac:dyDescent="0.25">
      <c r="A38" s="75" t="s">
        <v>190</v>
      </c>
      <c r="B38" s="290">
        <v>1.0785056114542599</v>
      </c>
      <c r="C38" s="290">
        <v>1.0025729939183099</v>
      </c>
      <c r="D38" s="290">
        <v>0.70465077503888496</v>
      </c>
      <c r="E38" s="290">
        <v>1.0271631321954799</v>
      </c>
      <c r="F38" s="290">
        <v>0.789758317250571</v>
      </c>
      <c r="G38" s="290">
        <v>0.89180818543790796</v>
      </c>
      <c r="H38" s="290">
        <v>1.00506946915297</v>
      </c>
      <c r="I38" s="290">
        <v>0.988762777788597</v>
      </c>
      <c r="J38" s="308">
        <v>0.90520976395679298</v>
      </c>
      <c r="K38" s="76">
        <v>1130.015071</v>
      </c>
      <c r="M38" s="75" t="s">
        <v>190</v>
      </c>
      <c r="N38" s="290">
        <v>1.4042222992217199</v>
      </c>
      <c r="O38" s="290">
        <v>1.1325979232208101</v>
      </c>
      <c r="P38" s="290">
        <v>1.0155669488158201</v>
      </c>
      <c r="Q38" s="290">
        <v>0.95562430767214401</v>
      </c>
      <c r="R38" s="290">
        <v>0.86916295575851499</v>
      </c>
      <c r="S38" s="290">
        <v>0.96969660308360806</v>
      </c>
      <c r="T38" s="290">
        <v>1.07637540191031</v>
      </c>
      <c r="U38" s="290">
        <v>1.10324059493801</v>
      </c>
      <c r="V38" s="308">
        <v>0.99034002749154404</v>
      </c>
      <c r="W38" s="77">
        <v>4905</v>
      </c>
    </row>
    <row r="39" spans="1:23" x14ac:dyDescent="0.25">
      <c r="A39" s="75" t="s">
        <v>191</v>
      </c>
      <c r="B39" s="290">
        <v>0.68747171330654799</v>
      </c>
      <c r="C39" s="290">
        <v>0.90968854948566702</v>
      </c>
      <c r="D39" s="290">
        <v>0.71337496384611498</v>
      </c>
      <c r="E39" s="290">
        <v>0.81409637429652904</v>
      </c>
      <c r="F39" s="290">
        <v>0.67777769109327601</v>
      </c>
      <c r="G39" s="290">
        <v>0.93420086719076101</v>
      </c>
      <c r="H39" s="290">
        <v>1.0845456278591701</v>
      </c>
      <c r="I39" s="290">
        <v>1.21354881084035</v>
      </c>
      <c r="J39" s="308">
        <v>0.88102579561869798</v>
      </c>
      <c r="K39" s="76">
        <v>896.82764399999996</v>
      </c>
      <c r="M39" s="75" t="s">
        <v>191</v>
      </c>
      <c r="N39" s="290">
        <v>1.1592299291914701</v>
      </c>
      <c r="O39" s="290">
        <v>1.2389161929569901</v>
      </c>
      <c r="P39" s="290">
        <v>0.90740278115068096</v>
      </c>
      <c r="Q39" s="290">
        <v>0.80733666401141102</v>
      </c>
      <c r="R39" s="290">
        <v>0.79742856216313596</v>
      </c>
      <c r="S39" s="290">
        <v>1.0489294040910699</v>
      </c>
      <c r="T39" s="290">
        <v>1.1102019478470799</v>
      </c>
      <c r="U39" s="290">
        <v>1.2324623240763299</v>
      </c>
      <c r="V39" s="308">
        <v>0.97584970347747602</v>
      </c>
      <c r="W39" s="77">
        <v>3887</v>
      </c>
    </row>
    <row r="40" spans="1:23" x14ac:dyDescent="0.25">
      <c r="A40" s="75" t="s">
        <v>192</v>
      </c>
      <c r="B40" s="290">
        <v>0.61909043653108198</v>
      </c>
      <c r="C40" s="290">
        <v>1.1909059109183799</v>
      </c>
      <c r="D40" s="290">
        <v>0.62881130727922596</v>
      </c>
      <c r="E40" s="290">
        <v>0.57062926288210103</v>
      </c>
      <c r="F40" s="290">
        <v>0.83074195288252295</v>
      </c>
      <c r="G40" s="290">
        <v>0.90267201838772204</v>
      </c>
      <c r="H40" s="290">
        <v>1.08218259385312</v>
      </c>
      <c r="I40" s="290">
        <v>1.2771196538395899</v>
      </c>
      <c r="J40" s="308">
        <v>0.91664523492251804</v>
      </c>
      <c r="K40" s="76">
        <v>562.62140599999998</v>
      </c>
      <c r="M40" s="75" t="s">
        <v>192</v>
      </c>
      <c r="N40" s="290">
        <v>0.81371163135529301</v>
      </c>
      <c r="O40" s="290">
        <v>1.15718592977085</v>
      </c>
      <c r="P40" s="290">
        <v>0.80605376664813899</v>
      </c>
      <c r="Q40" s="290">
        <v>0.73777122463691702</v>
      </c>
      <c r="R40" s="290">
        <v>0.86045347024002505</v>
      </c>
      <c r="S40" s="290">
        <v>1.06535110134396</v>
      </c>
      <c r="T40" s="290">
        <v>1.12251230738181</v>
      </c>
      <c r="U40" s="290">
        <v>1.3014051588912701</v>
      </c>
      <c r="V40" s="308">
        <v>0.99499257719650902</v>
      </c>
      <c r="W40" s="77">
        <v>2359</v>
      </c>
    </row>
    <row r="41" spans="1:23" x14ac:dyDescent="0.25">
      <c r="A41" s="75" t="s">
        <v>193</v>
      </c>
      <c r="B41" s="290">
        <v>1.1018969896453801</v>
      </c>
      <c r="C41" s="290">
        <v>0.93196232050843597</v>
      </c>
      <c r="D41" s="290">
        <v>0.56063058768562402</v>
      </c>
      <c r="E41" s="290">
        <v>0.74076638394661398</v>
      </c>
      <c r="F41" s="290">
        <v>0.81715421320277104</v>
      </c>
      <c r="G41" s="290">
        <v>1.13616598077417</v>
      </c>
      <c r="H41" s="290">
        <v>1.0373981903371401</v>
      </c>
      <c r="I41" s="290">
        <v>1.2237249525898699</v>
      </c>
      <c r="J41" s="308">
        <v>0.969483132666077</v>
      </c>
      <c r="K41" s="76">
        <v>298.532083</v>
      </c>
      <c r="M41" s="75" t="s">
        <v>193</v>
      </c>
      <c r="N41" s="290">
        <v>1.4711411404211401</v>
      </c>
      <c r="O41" s="290">
        <v>0.95739323817690003</v>
      </c>
      <c r="P41" s="290">
        <v>0.94980281430072699</v>
      </c>
      <c r="Q41" s="290">
        <v>0.90161579761740096</v>
      </c>
      <c r="R41" s="290">
        <v>0.96405665244077998</v>
      </c>
      <c r="S41" s="290">
        <v>1.1839027897124901</v>
      </c>
      <c r="T41" s="290">
        <v>1.0043228971043601</v>
      </c>
      <c r="U41" s="290">
        <v>1.09189446306029</v>
      </c>
      <c r="V41" s="308">
        <v>1.03865429376115</v>
      </c>
      <c r="W41" s="77">
        <v>1083</v>
      </c>
    </row>
    <row r="42" spans="1:23" x14ac:dyDescent="0.25">
      <c r="A42" s="75" t="s">
        <v>194</v>
      </c>
      <c r="B42" s="290">
        <v>1.1346784185486301</v>
      </c>
      <c r="C42" s="290">
        <v>0.98096974514836599</v>
      </c>
      <c r="D42" s="290">
        <v>0.65496604600858499</v>
      </c>
      <c r="E42" s="290">
        <v>2.1013022844440199</v>
      </c>
      <c r="F42" s="290">
        <v>0.88400808286940402</v>
      </c>
      <c r="G42" s="290">
        <v>0.99996007882525995</v>
      </c>
      <c r="H42" s="290">
        <v>1.0103130538497</v>
      </c>
      <c r="I42" s="290">
        <v>0.65082949534518098</v>
      </c>
      <c r="J42" s="308">
        <v>1.0189303452959999</v>
      </c>
      <c r="K42" s="76">
        <v>154.31222199999999</v>
      </c>
      <c r="M42" s="75" t="s">
        <v>194</v>
      </c>
      <c r="N42" s="290">
        <v>1.87024578660743</v>
      </c>
      <c r="O42" s="290">
        <v>2.1251912808148599</v>
      </c>
      <c r="P42" s="290">
        <v>1.15781565118</v>
      </c>
      <c r="Q42" s="290">
        <v>0.850495687905516</v>
      </c>
      <c r="R42" s="290">
        <v>0.80845833600045303</v>
      </c>
      <c r="S42" s="290">
        <v>1.1004275755737101</v>
      </c>
      <c r="T42" s="290">
        <v>1.05425212101309</v>
      </c>
      <c r="U42" s="290">
        <v>0.87591180350802</v>
      </c>
      <c r="V42" s="308">
        <v>1.01380733180256</v>
      </c>
      <c r="W42" s="77">
        <v>453</v>
      </c>
    </row>
    <row r="43" spans="1:23" x14ac:dyDescent="0.25">
      <c r="A43" s="75" t="s">
        <v>195</v>
      </c>
      <c r="B43" s="290">
        <v>0.47319142505401501</v>
      </c>
      <c r="C43" s="290">
        <v>1.27664206689389</v>
      </c>
      <c r="D43" s="290">
        <v>1.4395981913940601</v>
      </c>
      <c r="E43" s="290">
        <v>0.57516421069516199</v>
      </c>
      <c r="F43" s="290">
        <v>1.1763994456287801</v>
      </c>
      <c r="G43" s="290">
        <v>1.2336244750516301</v>
      </c>
      <c r="H43" s="290">
        <v>0.73728933869588997</v>
      </c>
      <c r="I43" s="290">
        <v>1.00961413979249</v>
      </c>
      <c r="J43" s="308">
        <v>1.0740885679727199</v>
      </c>
      <c r="K43" s="76">
        <v>90.404882999999998</v>
      </c>
      <c r="M43" s="75" t="s">
        <v>195</v>
      </c>
      <c r="N43" s="290">
        <v>1.42696713906863</v>
      </c>
      <c r="O43" s="290">
        <v>1.62728428137857</v>
      </c>
      <c r="P43" s="290">
        <v>1.8844909865834001</v>
      </c>
      <c r="Q43" s="290">
        <v>0.95059448058810403</v>
      </c>
      <c r="R43" s="290">
        <v>1.14501031687213</v>
      </c>
      <c r="S43" s="290">
        <v>0.95952973908831696</v>
      </c>
      <c r="T43" s="290">
        <v>1.09253664674049</v>
      </c>
      <c r="U43" s="290">
        <v>0.50161679046991303</v>
      </c>
      <c r="V43" s="308">
        <v>1.0378136548879899</v>
      </c>
      <c r="W43" s="77">
        <v>205</v>
      </c>
    </row>
    <row r="44" spans="1:23" x14ac:dyDescent="0.25">
      <c r="A44" s="75" t="s">
        <v>196</v>
      </c>
      <c r="B44" s="290">
        <v>1.1987075995932099</v>
      </c>
      <c r="C44" s="290">
        <v>3.2026568142785599</v>
      </c>
      <c r="D44" s="290">
        <v>0.88172367963185605</v>
      </c>
      <c r="E44" s="290">
        <v>0.70335474187684799</v>
      </c>
      <c r="F44" s="290">
        <v>0.29290025785219498</v>
      </c>
      <c r="G44" s="290">
        <v>0.43801651348239201</v>
      </c>
      <c r="H44" s="290">
        <v>1.83331278272079</v>
      </c>
      <c r="I44" s="290">
        <v>0</v>
      </c>
      <c r="J44" s="308">
        <v>0.76181583907922401</v>
      </c>
      <c r="K44" s="76">
        <v>19.264194</v>
      </c>
      <c r="M44" s="75" t="s">
        <v>196</v>
      </c>
      <c r="N44" s="290">
        <v>2.69910483709796</v>
      </c>
      <c r="O44" s="290">
        <v>3.70123642982115</v>
      </c>
      <c r="P44" s="290">
        <v>2.2659800788057201</v>
      </c>
      <c r="Q44" s="290">
        <v>1.40237486016959</v>
      </c>
      <c r="R44" s="290">
        <v>0.93116042021788004</v>
      </c>
      <c r="S44" s="290">
        <v>0.92670428010994899</v>
      </c>
      <c r="T44" s="290">
        <v>0.96445081364186902</v>
      </c>
      <c r="U44" s="290">
        <v>0</v>
      </c>
      <c r="V44" s="308">
        <v>1.0080975123836</v>
      </c>
      <c r="W44" s="77">
        <v>52</v>
      </c>
    </row>
    <row r="45" spans="1:23" x14ac:dyDescent="0.25">
      <c r="A45" s="75" t="s">
        <v>197</v>
      </c>
      <c r="B45" s="290">
        <v>0</v>
      </c>
      <c r="C45" s="290">
        <v>1.4996431992596899</v>
      </c>
      <c r="D45" s="290">
        <v>0</v>
      </c>
      <c r="E45" s="290">
        <v>0.57061077120938797</v>
      </c>
      <c r="F45" s="290">
        <v>0.27602827369178001</v>
      </c>
      <c r="G45" s="290">
        <v>0.28904813860373202</v>
      </c>
      <c r="H45" s="290">
        <v>3.22191918328005</v>
      </c>
      <c r="I45" s="290"/>
      <c r="J45" s="308">
        <v>0.37408845242431099</v>
      </c>
      <c r="K45" s="76">
        <v>2.8146330000000002</v>
      </c>
      <c r="M45" s="75" t="s">
        <v>197</v>
      </c>
      <c r="N45" s="290">
        <v>0</v>
      </c>
      <c r="O45" s="290">
        <v>2.5612113207388298</v>
      </c>
      <c r="P45" s="290">
        <v>0</v>
      </c>
      <c r="Q45" s="290">
        <v>1.6422481031417</v>
      </c>
      <c r="R45" s="290">
        <v>0.52366825561141295</v>
      </c>
      <c r="S45" s="290">
        <v>0.549826554862485</v>
      </c>
      <c r="T45" s="290">
        <v>3.0464584920030502</v>
      </c>
      <c r="U45" s="290"/>
      <c r="V45" s="308">
        <v>0.83499524493417598</v>
      </c>
      <c r="W45" s="77">
        <v>9</v>
      </c>
    </row>
    <row r="46" spans="1:23" x14ac:dyDescent="0.25">
      <c r="A46" s="75" t="s">
        <v>198</v>
      </c>
      <c r="B46" s="290">
        <v>6.0845781990677601</v>
      </c>
      <c r="C46" s="290">
        <v>0</v>
      </c>
      <c r="D46" s="290">
        <v>0</v>
      </c>
      <c r="E46" s="290">
        <v>0</v>
      </c>
      <c r="F46" s="290">
        <v>0</v>
      </c>
      <c r="G46" s="290">
        <v>0</v>
      </c>
      <c r="H46" s="290"/>
      <c r="I46" s="290"/>
      <c r="J46" s="308">
        <v>0.69379212204499596</v>
      </c>
      <c r="K46" s="76">
        <v>0.19985700000000001</v>
      </c>
      <c r="M46" s="75" t="s">
        <v>198</v>
      </c>
      <c r="N46" s="290">
        <v>5.7536982533896497</v>
      </c>
      <c r="O46" s="290">
        <v>0</v>
      </c>
      <c r="P46" s="290">
        <v>0</v>
      </c>
      <c r="Q46" s="290">
        <v>0</v>
      </c>
      <c r="R46" s="290">
        <v>0</v>
      </c>
      <c r="S46" s="290">
        <v>0</v>
      </c>
      <c r="T46" s="290"/>
      <c r="U46" s="290"/>
      <c r="V46" s="308">
        <v>0.76578635360004199</v>
      </c>
      <c r="W46" s="77">
        <v>1</v>
      </c>
    </row>
    <row r="47" spans="1:23" x14ac:dyDescent="0.25">
      <c r="A47" s="78" t="s">
        <v>161</v>
      </c>
      <c r="B47" s="293">
        <v>1.0198977079390299</v>
      </c>
      <c r="C47" s="293">
        <v>0.86183487295768602</v>
      </c>
      <c r="D47" s="293">
        <v>0.86657430557166004</v>
      </c>
      <c r="E47" s="293">
        <v>0.87346688497145697</v>
      </c>
      <c r="F47" s="293">
        <v>0.815719780143073</v>
      </c>
      <c r="G47" s="293">
        <v>0.92154266028357401</v>
      </c>
      <c r="H47" s="293">
        <v>0.98468111614912601</v>
      </c>
      <c r="I47" s="293">
        <v>1.03514933328234</v>
      </c>
      <c r="J47" s="309">
        <v>0.92045624860300401</v>
      </c>
      <c r="K47" s="80">
        <v>7220.9354149999999</v>
      </c>
      <c r="M47" s="78" t="s">
        <v>161</v>
      </c>
      <c r="N47" s="293">
        <v>1.4143912017196301</v>
      </c>
      <c r="O47" s="293">
        <v>1.17054702404949</v>
      </c>
      <c r="P47" s="293">
        <v>1.04820869837034</v>
      </c>
      <c r="Q47" s="293">
        <v>0.91734816839823996</v>
      </c>
      <c r="R47" s="293">
        <v>0.89910088775952501</v>
      </c>
      <c r="S47" s="293">
        <v>1.00770965778392</v>
      </c>
      <c r="T47" s="293">
        <v>1.0459598686037701</v>
      </c>
      <c r="U47" s="293">
        <v>1.1182032348525801</v>
      </c>
      <c r="V47" s="309">
        <v>1.0179694854574799</v>
      </c>
      <c r="W47" s="81">
        <v>31774</v>
      </c>
    </row>
  </sheetData>
  <mergeCells count="15">
    <mergeCell ref="A1:W1"/>
    <mergeCell ref="A2:W2"/>
    <mergeCell ref="A3:W3"/>
    <mergeCell ref="A4:W4"/>
    <mergeCell ref="A5:W5"/>
    <mergeCell ref="G7:O7"/>
    <mergeCell ref="B8:I8"/>
    <mergeCell ref="N8:U8"/>
    <mergeCell ref="B9:I9"/>
    <mergeCell ref="N9:U9"/>
    <mergeCell ref="G28:O28"/>
    <mergeCell ref="B29:I29"/>
    <mergeCell ref="N29:U29"/>
    <mergeCell ref="B30:I30"/>
    <mergeCell ref="N30:U30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J47"/>
  <sheetViews>
    <sheetView zoomScaleNormal="100" workbookViewId="0">
      <selection sqref="A1:W1"/>
    </sheetView>
  </sheetViews>
  <sheetFormatPr defaultColWidth="8.5703125" defaultRowHeight="15" x14ac:dyDescent="0.25"/>
  <cols>
    <col min="1" max="10" width="8.5703125" style="5"/>
    <col min="11" max="11" width="10.5703125" style="5" customWidth="1"/>
    <col min="12" max="1024" width="8.5703125" style="5"/>
  </cols>
  <sheetData>
    <row r="1" spans="1:23" x14ac:dyDescent="0.25">
      <c r="A1" s="403" t="s">
        <v>199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x14ac:dyDescent="0.25">
      <c r="A2" s="404" t="s">
        <v>54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</row>
    <row r="3" spans="1:23" x14ac:dyDescent="0.25">
      <c r="A3" s="404" t="s">
        <v>55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</row>
    <row r="4" spans="1:23" x14ac:dyDescent="0.25">
      <c r="A4" s="404" t="s">
        <v>187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</row>
    <row r="5" spans="1:23" ht="12.75" customHeight="1" x14ac:dyDescent="0.25">
      <c r="A5" s="405" t="s">
        <v>57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</row>
    <row r="6" spans="1:23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2.75" customHeight="1" x14ac:dyDescent="0.25">
      <c r="A7" s="66"/>
      <c r="B7" s="67"/>
      <c r="C7" s="67"/>
      <c r="D7" s="67"/>
      <c r="E7" s="67"/>
      <c r="F7" s="67"/>
      <c r="G7" s="400" t="s">
        <v>127</v>
      </c>
      <c r="H7" s="400"/>
      <c r="I7" s="400"/>
      <c r="J7" s="400"/>
      <c r="K7" s="400"/>
      <c r="L7" s="400"/>
      <c r="M7" s="400"/>
      <c r="N7" s="400"/>
      <c r="O7" s="400"/>
      <c r="P7" s="67"/>
      <c r="Q7" s="67"/>
      <c r="R7" s="67"/>
      <c r="S7" s="67"/>
      <c r="T7" s="67"/>
      <c r="U7" s="67"/>
      <c r="V7" s="67"/>
      <c r="W7" s="69"/>
    </row>
    <row r="8" spans="1:23" ht="12.75" customHeight="1" x14ac:dyDescent="0.25">
      <c r="A8" s="32"/>
      <c r="B8" s="401" t="s">
        <v>63</v>
      </c>
      <c r="C8" s="401"/>
      <c r="D8" s="401"/>
      <c r="E8" s="401"/>
      <c r="F8" s="401"/>
      <c r="G8" s="401"/>
      <c r="H8" s="401"/>
      <c r="I8" s="401"/>
      <c r="N8" s="401" t="s">
        <v>60</v>
      </c>
      <c r="O8" s="401"/>
      <c r="P8" s="401"/>
      <c r="Q8" s="401"/>
      <c r="R8" s="401"/>
      <c r="S8" s="401"/>
      <c r="T8" s="401"/>
      <c r="U8" s="401"/>
    </row>
    <row r="9" spans="1:23" x14ac:dyDescent="0.25">
      <c r="A9" s="70"/>
      <c r="B9" s="402" t="s">
        <v>87</v>
      </c>
      <c r="C9" s="402"/>
      <c r="D9" s="402"/>
      <c r="E9" s="402"/>
      <c r="F9" s="402"/>
      <c r="G9" s="402"/>
      <c r="H9" s="402"/>
      <c r="I9" s="402"/>
      <c r="J9" s="71"/>
      <c r="K9" s="71"/>
      <c r="M9" s="70"/>
      <c r="N9" s="402" t="s">
        <v>87</v>
      </c>
      <c r="O9" s="402"/>
      <c r="P9" s="402"/>
      <c r="Q9" s="402"/>
      <c r="R9" s="402"/>
      <c r="S9" s="402"/>
      <c r="T9" s="402"/>
      <c r="U9" s="402"/>
      <c r="V9" s="71"/>
      <c r="W9" s="71"/>
    </row>
    <row r="10" spans="1:23" s="32" customFormat="1" ht="12.75" x14ac:dyDescent="0.2">
      <c r="A10" s="72" t="s">
        <v>70</v>
      </c>
      <c r="B10" s="73" t="s">
        <v>88</v>
      </c>
      <c r="C10" s="73" t="s">
        <v>89</v>
      </c>
      <c r="D10" s="73" t="s">
        <v>90</v>
      </c>
      <c r="E10" s="73" t="s">
        <v>91</v>
      </c>
      <c r="F10" s="73" t="s">
        <v>92</v>
      </c>
      <c r="G10" s="73" t="s">
        <v>93</v>
      </c>
      <c r="H10" s="73" t="s">
        <v>94</v>
      </c>
      <c r="I10" s="73" t="s">
        <v>95</v>
      </c>
      <c r="J10" s="74" t="s">
        <v>161</v>
      </c>
      <c r="K10" s="74" t="s">
        <v>163</v>
      </c>
      <c r="M10" s="72" t="s">
        <v>70</v>
      </c>
      <c r="N10" s="73" t="s">
        <v>88</v>
      </c>
      <c r="O10" s="73" t="s">
        <v>89</v>
      </c>
      <c r="P10" s="73" t="s">
        <v>90</v>
      </c>
      <c r="Q10" s="73" t="s">
        <v>91</v>
      </c>
      <c r="R10" s="73" t="s">
        <v>92</v>
      </c>
      <c r="S10" s="73" t="s">
        <v>93</v>
      </c>
      <c r="T10" s="73" t="s">
        <v>94</v>
      </c>
      <c r="U10" s="73" t="s">
        <v>95</v>
      </c>
      <c r="V10" s="74" t="s">
        <v>161</v>
      </c>
      <c r="W10" s="74" t="s">
        <v>137</v>
      </c>
    </row>
    <row r="11" spans="1:23" x14ac:dyDescent="0.25">
      <c r="A11" s="75" t="s">
        <v>75</v>
      </c>
      <c r="B11" s="290">
        <v>0.58534019295453399</v>
      </c>
      <c r="C11" s="290">
        <v>0.72424460520016998</v>
      </c>
      <c r="D11" s="290">
        <v>0.56295845862355998</v>
      </c>
      <c r="E11" s="290">
        <v>0.99201435336906496</v>
      </c>
      <c r="F11" s="290">
        <v>0.79062829318273697</v>
      </c>
      <c r="G11" s="290">
        <v>0.85666723786898602</v>
      </c>
      <c r="H11" s="290">
        <v>0.92611655432756201</v>
      </c>
      <c r="I11" s="290">
        <v>1.00444576987412</v>
      </c>
      <c r="J11" s="308">
        <v>0.84920667056941102</v>
      </c>
      <c r="K11" s="76">
        <v>205.46034499999999</v>
      </c>
      <c r="M11" s="75" t="s">
        <v>75</v>
      </c>
      <c r="N11" s="290">
        <v>0.94571195259780205</v>
      </c>
      <c r="O11" s="290">
        <v>0.76514324098880704</v>
      </c>
      <c r="P11" s="290">
        <v>0.74378721945924497</v>
      </c>
      <c r="Q11" s="290">
        <v>0.90304863462421903</v>
      </c>
      <c r="R11" s="290">
        <v>0.92042002500745401</v>
      </c>
      <c r="S11" s="290">
        <v>0.99760944840544696</v>
      </c>
      <c r="T11" s="290">
        <v>1.0439992381921499</v>
      </c>
      <c r="U11" s="290">
        <v>0.95050938672705598</v>
      </c>
      <c r="V11" s="308">
        <v>0.95049410985227201</v>
      </c>
      <c r="W11" s="77">
        <v>1211</v>
      </c>
    </row>
    <row r="12" spans="1:23" x14ac:dyDescent="0.25">
      <c r="A12" s="75" t="s">
        <v>76</v>
      </c>
      <c r="B12" s="290">
        <v>0.84926963947542999</v>
      </c>
      <c r="C12" s="290">
        <v>0.84915597351114802</v>
      </c>
      <c r="D12" s="290">
        <v>0.75964256195379098</v>
      </c>
      <c r="E12" s="290">
        <v>0.81318330193962995</v>
      </c>
      <c r="F12" s="290">
        <v>0.77291436412702297</v>
      </c>
      <c r="G12" s="290">
        <v>0.68870707817048904</v>
      </c>
      <c r="H12" s="290">
        <v>0.99444696457218296</v>
      </c>
      <c r="I12" s="290">
        <v>1.0424768894835099</v>
      </c>
      <c r="J12" s="308">
        <v>0.82873756222153105</v>
      </c>
      <c r="K12" s="76">
        <v>739.14958799999999</v>
      </c>
      <c r="M12" s="75" t="s">
        <v>76</v>
      </c>
      <c r="N12" s="290">
        <v>1.25058236667357</v>
      </c>
      <c r="O12" s="290">
        <v>1.02864225511786</v>
      </c>
      <c r="P12" s="290">
        <v>1.0392847254692701</v>
      </c>
      <c r="Q12" s="290">
        <v>1.0293517063687401</v>
      </c>
      <c r="R12" s="290">
        <v>0.94104537504641095</v>
      </c>
      <c r="S12" s="290">
        <v>0.86528855258493598</v>
      </c>
      <c r="T12" s="290">
        <v>1.07116142678084</v>
      </c>
      <c r="U12" s="290">
        <v>1.07939458106643</v>
      </c>
      <c r="V12" s="308">
        <v>0.99346211497524495</v>
      </c>
      <c r="W12" s="77">
        <v>3763</v>
      </c>
    </row>
    <row r="13" spans="1:23" x14ac:dyDescent="0.25">
      <c r="A13" s="75" t="s">
        <v>77</v>
      </c>
      <c r="B13" s="290">
        <v>0.76708240272179395</v>
      </c>
      <c r="C13" s="290">
        <v>0.61213452413234004</v>
      </c>
      <c r="D13" s="290">
        <v>0.815911591734231</v>
      </c>
      <c r="E13" s="290">
        <v>0.71225467275088805</v>
      </c>
      <c r="F13" s="290">
        <v>0.70809012164463403</v>
      </c>
      <c r="G13" s="290">
        <v>0.77418090981349397</v>
      </c>
      <c r="H13" s="290">
        <v>0.90432574621873396</v>
      </c>
      <c r="I13" s="290">
        <v>0.95709077758333805</v>
      </c>
      <c r="J13" s="308">
        <v>0.78536174459471997</v>
      </c>
      <c r="K13" s="76">
        <v>1727.204878</v>
      </c>
      <c r="M13" s="75" t="s">
        <v>77</v>
      </c>
      <c r="N13" s="290">
        <v>1.15623486360599</v>
      </c>
      <c r="O13" s="290">
        <v>0.938298581398471</v>
      </c>
      <c r="P13" s="290">
        <v>1.0125947844510099</v>
      </c>
      <c r="Q13" s="290">
        <v>0.88944384928630105</v>
      </c>
      <c r="R13" s="290">
        <v>0.87428796177768098</v>
      </c>
      <c r="S13" s="290">
        <v>0.86829946869213304</v>
      </c>
      <c r="T13" s="290">
        <v>1.0414867559087999</v>
      </c>
      <c r="U13" s="290">
        <v>0.99805043625992795</v>
      </c>
      <c r="V13" s="308">
        <v>0.940883025530314</v>
      </c>
      <c r="W13" s="77">
        <v>7263</v>
      </c>
    </row>
    <row r="14" spans="1:23" x14ac:dyDescent="0.25">
      <c r="A14" s="75" t="s">
        <v>78</v>
      </c>
      <c r="B14" s="290">
        <v>0.761777345661105</v>
      </c>
      <c r="C14" s="290">
        <v>0.72824312985814998</v>
      </c>
      <c r="D14" s="290">
        <v>0.68951012970264403</v>
      </c>
      <c r="E14" s="290">
        <v>0.70221313044344302</v>
      </c>
      <c r="F14" s="290">
        <v>0.773989139488101</v>
      </c>
      <c r="G14" s="290">
        <v>0.77682886748619495</v>
      </c>
      <c r="H14" s="290">
        <v>0.83853432185304599</v>
      </c>
      <c r="I14" s="290">
        <v>1.10046836627238</v>
      </c>
      <c r="J14" s="308">
        <v>0.80246687999059796</v>
      </c>
      <c r="K14" s="76">
        <v>2642.5370560000001</v>
      </c>
      <c r="M14" s="75" t="s">
        <v>78</v>
      </c>
      <c r="N14" s="290">
        <v>0.93458465278415903</v>
      </c>
      <c r="O14" s="290">
        <v>0.98454099228342595</v>
      </c>
      <c r="P14" s="290">
        <v>0.86821347373647795</v>
      </c>
      <c r="Q14" s="290">
        <v>0.86610256615140602</v>
      </c>
      <c r="R14" s="290">
        <v>0.90401352129198598</v>
      </c>
      <c r="S14" s="290">
        <v>0.88747543157894604</v>
      </c>
      <c r="T14" s="290">
        <v>0.98583194871569302</v>
      </c>
      <c r="U14" s="290">
        <v>0.96992688292923701</v>
      </c>
      <c r="V14" s="308">
        <v>0.92649433511972301</v>
      </c>
      <c r="W14" s="77">
        <v>10106</v>
      </c>
    </row>
    <row r="15" spans="1:23" x14ac:dyDescent="0.25">
      <c r="A15" s="75" t="s">
        <v>188</v>
      </c>
      <c r="B15" s="290">
        <v>0.81035564583653796</v>
      </c>
      <c r="C15" s="290">
        <v>1.0710332489121199</v>
      </c>
      <c r="D15" s="290">
        <v>1.0614189432643499</v>
      </c>
      <c r="E15" s="290">
        <v>0.68146770021430203</v>
      </c>
      <c r="F15" s="290">
        <v>0.82576745089804804</v>
      </c>
      <c r="G15" s="290">
        <v>0.80947285247210099</v>
      </c>
      <c r="H15" s="290">
        <v>0.84817154280436402</v>
      </c>
      <c r="I15" s="290">
        <v>0.89187135835443598</v>
      </c>
      <c r="J15" s="308">
        <v>0.82871722020056604</v>
      </c>
      <c r="K15" s="76">
        <v>2869.5485739999999</v>
      </c>
      <c r="M15" s="75" t="s">
        <v>188</v>
      </c>
      <c r="N15" s="290">
        <v>1.29464044761385</v>
      </c>
      <c r="O15" s="290">
        <v>1.20962975681449</v>
      </c>
      <c r="P15" s="290">
        <v>1.0908251461068399</v>
      </c>
      <c r="Q15" s="290">
        <v>0.88921189543098</v>
      </c>
      <c r="R15" s="290">
        <v>0.95881262141177903</v>
      </c>
      <c r="S15" s="290">
        <v>0.90645959544990495</v>
      </c>
      <c r="T15" s="290">
        <v>0.93014358299923805</v>
      </c>
      <c r="U15" s="290">
        <v>0.947349480669338</v>
      </c>
      <c r="V15" s="308">
        <v>0.94056451923990902</v>
      </c>
      <c r="W15" s="77">
        <v>11203</v>
      </c>
    </row>
    <row r="16" spans="1:23" x14ac:dyDescent="0.25">
      <c r="A16" s="75" t="s">
        <v>189</v>
      </c>
      <c r="B16" s="290">
        <v>0.93819704387109704</v>
      </c>
      <c r="C16" s="290">
        <v>0.88656598800037001</v>
      </c>
      <c r="D16" s="290">
        <v>1.017116762179</v>
      </c>
      <c r="E16" s="290">
        <v>0.85545390727918302</v>
      </c>
      <c r="F16" s="290">
        <v>0.82788884243042804</v>
      </c>
      <c r="G16" s="290">
        <v>0.79581348923383899</v>
      </c>
      <c r="H16" s="290">
        <v>0.89927141494973994</v>
      </c>
      <c r="I16" s="290">
        <v>0.95225297694709099</v>
      </c>
      <c r="J16" s="308">
        <v>0.84992381151417296</v>
      </c>
      <c r="K16" s="76">
        <v>2813.251299</v>
      </c>
      <c r="M16" s="75" t="s">
        <v>189</v>
      </c>
      <c r="N16" s="290">
        <v>1.0997986624185401</v>
      </c>
      <c r="O16" s="290">
        <v>1.2339786864771101</v>
      </c>
      <c r="P16" s="290">
        <v>1.0851675853676399</v>
      </c>
      <c r="Q16" s="290">
        <v>0.90981264683740204</v>
      </c>
      <c r="R16" s="290">
        <v>0.95478417835688301</v>
      </c>
      <c r="S16" s="290">
        <v>0.85141627423594102</v>
      </c>
      <c r="T16" s="290">
        <v>0.88571101147699405</v>
      </c>
      <c r="U16" s="290">
        <v>0.93703649214717599</v>
      </c>
      <c r="V16" s="308">
        <v>0.91354052027636801</v>
      </c>
      <c r="W16" s="77">
        <v>11125</v>
      </c>
    </row>
    <row r="17" spans="1:23" x14ac:dyDescent="0.25">
      <c r="A17" s="75" t="s">
        <v>190</v>
      </c>
      <c r="B17" s="290">
        <v>0.962324834087529</v>
      </c>
      <c r="C17" s="290">
        <v>0.660582318744803</v>
      </c>
      <c r="D17" s="290">
        <v>0.68946919322386402</v>
      </c>
      <c r="E17" s="290">
        <v>0.649080406759727</v>
      </c>
      <c r="F17" s="290">
        <v>0.77606526144409504</v>
      </c>
      <c r="G17" s="290">
        <v>0.78066666335245005</v>
      </c>
      <c r="H17" s="290">
        <v>0.83910312233084094</v>
      </c>
      <c r="I17" s="290">
        <v>0.93488747503653402</v>
      </c>
      <c r="J17" s="308">
        <v>0.77570819446629302</v>
      </c>
      <c r="K17" s="76">
        <v>2416.0026090000001</v>
      </c>
      <c r="M17" s="75" t="s">
        <v>190</v>
      </c>
      <c r="N17" s="290">
        <v>1.3235165077665201</v>
      </c>
      <c r="O17" s="290">
        <v>0.83330649997492401</v>
      </c>
      <c r="P17" s="290">
        <v>0.78647068795137798</v>
      </c>
      <c r="Q17" s="290">
        <v>0.79838717383799895</v>
      </c>
      <c r="R17" s="290">
        <v>0.88706980243808298</v>
      </c>
      <c r="S17" s="290">
        <v>0.87763698915407196</v>
      </c>
      <c r="T17" s="290">
        <v>0.8760507099507</v>
      </c>
      <c r="U17" s="290">
        <v>0.97308709142420802</v>
      </c>
      <c r="V17" s="308">
        <v>0.881645553074348</v>
      </c>
      <c r="W17" s="77">
        <v>10361</v>
      </c>
    </row>
    <row r="18" spans="1:23" x14ac:dyDescent="0.25">
      <c r="A18" s="75" t="s">
        <v>191</v>
      </c>
      <c r="B18" s="290">
        <v>0.77285477281154902</v>
      </c>
      <c r="C18" s="290">
        <v>0.67939600398517797</v>
      </c>
      <c r="D18" s="290">
        <v>0.79341273010242597</v>
      </c>
      <c r="E18" s="290">
        <v>0.63458256565059601</v>
      </c>
      <c r="F18" s="290">
        <v>0.84697864022560498</v>
      </c>
      <c r="G18" s="290">
        <v>0.91080009954799601</v>
      </c>
      <c r="H18" s="290">
        <v>0.88101105043220396</v>
      </c>
      <c r="I18" s="290">
        <v>1.03766476350584</v>
      </c>
      <c r="J18" s="308">
        <v>0.85242982649682597</v>
      </c>
      <c r="K18" s="76">
        <v>2481.150306</v>
      </c>
      <c r="M18" s="75" t="s">
        <v>191</v>
      </c>
      <c r="N18" s="290">
        <v>1.20852442852123</v>
      </c>
      <c r="O18" s="290">
        <v>0.94021751293168299</v>
      </c>
      <c r="P18" s="290">
        <v>0.89864481769365301</v>
      </c>
      <c r="Q18" s="290">
        <v>0.80724442056599399</v>
      </c>
      <c r="R18" s="290">
        <v>0.81672043258359694</v>
      </c>
      <c r="S18" s="290">
        <v>0.94644010221823505</v>
      </c>
      <c r="T18" s="290">
        <v>0.90338005801090604</v>
      </c>
      <c r="U18" s="290">
        <v>0.98115609857147601</v>
      </c>
      <c r="V18" s="308">
        <v>0.89039933045118402</v>
      </c>
      <c r="W18" s="77">
        <v>9517</v>
      </c>
    </row>
    <row r="19" spans="1:23" x14ac:dyDescent="0.25">
      <c r="A19" s="75" t="s">
        <v>192</v>
      </c>
      <c r="B19" s="290">
        <v>1.62715867964937</v>
      </c>
      <c r="C19" s="290">
        <v>0.96468360325470204</v>
      </c>
      <c r="D19" s="290">
        <v>0.78870293551447301</v>
      </c>
      <c r="E19" s="290">
        <v>0.73012966856211203</v>
      </c>
      <c r="F19" s="290">
        <v>0.99578769813247203</v>
      </c>
      <c r="G19" s="290">
        <v>0.89126040652507099</v>
      </c>
      <c r="H19" s="290">
        <v>0.896632429319696</v>
      </c>
      <c r="I19" s="290">
        <v>1.02669355494031</v>
      </c>
      <c r="J19" s="308">
        <v>0.93538162190994301</v>
      </c>
      <c r="K19" s="76">
        <v>2803.1306009999998</v>
      </c>
      <c r="M19" s="75" t="s">
        <v>192</v>
      </c>
      <c r="N19" s="290">
        <v>1.2380232616263001</v>
      </c>
      <c r="O19" s="290">
        <v>1.0104328657575099</v>
      </c>
      <c r="P19" s="290">
        <v>0.90409823929887001</v>
      </c>
      <c r="Q19" s="290">
        <v>0.75735293093105005</v>
      </c>
      <c r="R19" s="290">
        <v>0.93412036903126106</v>
      </c>
      <c r="S19" s="290">
        <v>0.93321898603466802</v>
      </c>
      <c r="T19" s="290">
        <v>0.96994263640480605</v>
      </c>
      <c r="U19" s="290">
        <v>1.00484440870519</v>
      </c>
      <c r="V19" s="308">
        <v>0.94244244743761996</v>
      </c>
      <c r="W19" s="77">
        <v>8928</v>
      </c>
    </row>
    <row r="20" spans="1:23" x14ac:dyDescent="0.25">
      <c r="A20" s="75" t="s">
        <v>193</v>
      </c>
      <c r="B20" s="290">
        <v>0.97183586003575295</v>
      </c>
      <c r="C20" s="290">
        <v>0.50590869912849901</v>
      </c>
      <c r="D20" s="290">
        <v>1.1130839865925299</v>
      </c>
      <c r="E20" s="290">
        <v>0.91858689989071896</v>
      </c>
      <c r="F20" s="290">
        <v>0.92951577023772103</v>
      </c>
      <c r="G20" s="290">
        <v>1.04323604908231</v>
      </c>
      <c r="H20" s="290">
        <v>1.1120901666304499</v>
      </c>
      <c r="I20" s="290">
        <v>1.2049109945502501</v>
      </c>
      <c r="J20" s="308">
        <v>1.0513609638928101</v>
      </c>
      <c r="K20" s="76">
        <v>4160.199877</v>
      </c>
      <c r="M20" s="75" t="s">
        <v>193</v>
      </c>
      <c r="N20" s="290">
        <v>1.0068799893478799</v>
      </c>
      <c r="O20" s="290">
        <v>0.80912141200098497</v>
      </c>
      <c r="P20" s="290">
        <v>0.87574993613075103</v>
      </c>
      <c r="Q20" s="290">
        <v>0.95192530309258505</v>
      </c>
      <c r="R20" s="290">
        <v>0.92733275313800401</v>
      </c>
      <c r="S20" s="290">
        <v>0.97780662155345799</v>
      </c>
      <c r="T20" s="290">
        <v>0.99798557468764404</v>
      </c>
      <c r="U20" s="290">
        <v>1.0619354292201399</v>
      </c>
      <c r="V20" s="308">
        <v>0.98530612134778595</v>
      </c>
      <c r="W20" s="77">
        <v>9602</v>
      </c>
    </row>
    <row r="21" spans="1:23" x14ac:dyDescent="0.25">
      <c r="A21" s="75" t="s">
        <v>194</v>
      </c>
      <c r="B21" s="290">
        <v>1.5104765598253</v>
      </c>
      <c r="C21" s="290">
        <v>1.2413133158637399</v>
      </c>
      <c r="D21" s="290">
        <v>0.770959157286918</v>
      </c>
      <c r="E21" s="290">
        <v>0.81149322042144101</v>
      </c>
      <c r="F21" s="290">
        <v>0.87323780211368296</v>
      </c>
      <c r="G21" s="290">
        <v>0.92913572281150703</v>
      </c>
      <c r="H21" s="290">
        <v>1.04577115942906</v>
      </c>
      <c r="I21" s="290">
        <v>1.0477548195383699</v>
      </c>
      <c r="J21" s="308">
        <v>0.94437986357662995</v>
      </c>
      <c r="K21" s="76">
        <v>5395.3129300000001</v>
      </c>
      <c r="M21" s="75" t="s">
        <v>194</v>
      </c>
      <c r="N21" s="290">
        <v>0.81795119971897301</v>
      </c>
      <c r="O21" s="290">
        <v>1.0359914715266101</v>
      </c>
      <c r="P21" s="290">
        <v>1.09777537190816</v>
      </c>
      <c r="Q21" s="290">
        <v>1.0543330755531699</v>
      </c>
      <c r="R21" s="290">
        <v>0.91425564488712296</v>
      </c>
      <c r="S21" s="290">
        <v>0.96166818865707604</v>
      </c>
      <c r="T21" s="290">
        <v>1.05523185742877</v>
      </c>
      <c r="U21" s="290">
        <v>1.09801016069985</v>
      </c>
      <c r="V21" s="308">
        <v>1.00204249807691</v>
      </c>
      <c r="W21" s="77">
        <v>9704</v>
      </c>
    </row>
    <row r="22" spans="1:23" x14ac:dyDescent="0.25">
      <c r="A22" s="75" t="s">
        <v>195</v>
      </c>
      <c r="B22" s="290">
        <v>0.82594664613045699</v>
      </c>
      <c r="C22" s="290">
        <v>0.46719546551425301</v>
      </c>
      <c r="D22" s="290">
        <v>0.88401303593496405</v>
      </c>
      <c r="E22" s="290">
        <v>0.99922799832624198</v>
      </c>
      <c r="F22" s="290">
        <v>0.86487334885551403</v>
      </c>
      <c r="G22" s="290">
        <v>0.85051244723780295</v>
      </c>
      <c r="H22" s="290">
        <v>1.0881020000225601</v>
      </c>
      <c r="I22" s="290">
        <v>0.98523690066853697</v>
      </c>
      <c r="J22" s="308">
        <v>0.888720684742209</v>
      </c>
      <c r="K22" s="76">
        <v>6983.2127609999998</v>
      </c>
      <c r="M22" s="75" t="s">
        <v>195</v>
      </c>
      <c r="N22" s="290">
        <v>0.70266493388302897</v>
      </c>
      <c r="O22" s="290">
        <v>1.00209353467998</v>
      </c>
      <c r="P22" s="290">
        <v>1.2018152319536</v>
      </c>
      <c r="Q22" s="290">
        <v>1.1109368550566601</v>
      </c>
      <c r="R22" s="290">
        <v>0.97533613057569502</v>
      </c>
      <c r="S22" s="290">
        <v>0.94920798645845195</v>
      </c>
      <c r="T22" s="290">
        <v>1.0591292926942699</v>
      </c>
      <c r="U22" s="290">
        <v>1.06419210932912</v>
      </c>
      <c r="V22" s="308">
        <v>0.99227272043403902</v>
      </c>
      <c r="W22" s="77">
        <v>8570</v>
      </c>
    </row>
    <row r="23" spans="1:23" x14ac:dyDescent="0.25">
      <c r="A23" s="75" t="s">
        <v>196</v>
      </c>
      <c r="B23" s="290">
        <v>0.70329632869700598</v>
      </c>
      <c r="C23" s="290">
        <v>0.52477789982392498</v>
      </c>
      <c r="D23" s="290">
        <v>1.0599908353079399</v>
      </c>
      <c r="E23" s="290">
        <v>1.0316188390272101</v>
      </c>
      <c r="F23" s="290">
        <v>0.90043825485848294</v>
      </c>
      <c r="G23" s="290">
        <v>0.87874500156329105</v>
      </c>
      <c r="H23" s="290">
        <v>1.0100056260005299</v>
      </c>
      <c r="I23" s="290">
        <v>0.72531280130057996</v>
      </c>
      <c r="J23" s="308">
        <v>0.903555101119625</v>
      </c>
      <c r="K23" s="76">
        <v>5645.6813940000002</v>
      </c>
      <c r="M23" s="75" t="s">
        <v>196</v>
      </c>
      <c r="N23" s="290">
        <v>0.87399886617558797</v>
      </c>
      <c r="O23" s="290">
        <v>1.00544491774607</v>
      </c>
      <c r="P23" s="290">
        <v>1.2550074295973399</v>
      </c>
      <c r="Q23" s="290">
        <v>1.1077558365696101</v>
      </c>
      <c r="R23" s="290">
        <v>0.90165126498203696</v>
      </c>
      <c r="S23" s="290">
        <v>0.92566802101665602</v>
      </c>
      <c r="T23" s="290">
        <v>1.12010027250915</v>
      </c>
      <c r="U23" s="290">
        <v>1.0007430571370699</v>
      </c>
      <c r="V23" s="308">
        <v>0.94278655065211403</v>
      </c>
      <c r="W23" s="77">
        <v>4951</v>
      </c>
    </row>
    <row r="24" spans="1:23" x14ac:dyDescent="0.25">
      <c r="A24" s="75" t="s">
        <v>197</v>
      </c>
      <c r="B24" s="290">
        <v>1.32603605016024</v>
      </c>
      <c r="C24" s="290">
        <v>1.5447736377697501</v>
      </c>
      <c r="D24" s="290">
        <v>0.84807954531604501</v>
      </c>
      <c r="E24" s="290">
        <v>0.47060989439035</v>
      </c>
      <c r="F24" s="290">
        <v>0.73393298842238197</v>
      </c>
      <c r="G24" s="290">
        <v>0.87219217658241099</v>
      </c>
      <c r="H24" s="290">
        <v>0.88476455793345599</v>
      </c>
      <c r="I24" s="290">
        <v>7.6045470279333297E-2</v>
      </c>
      <c r="J24" s="308">
        <v>0.758731080536592</v>
      </c>
      <c r="K24" s="76">
        <v>1241.318931</v>
      </c>
      <c r="M24" s="75" t="s">
        <v>197</v>
      </c>
      <c r="N24" s="290">
        <v>0.40686260023577703</v>
      </c>
      <c r="O24" s="290">
        <v>0.972269718763627</v>
      </c>
      <c r="P24" s="290">
        <v>0.72199083016514698</v>
      </c>
      <c r="Q24" s="290">
        <v>0.67819120322531601</v>
      </c>
      <c r="R24" s="290">
        <v>0.76812822703830397</v>
      </c>
      <c r="S24" s="290">
        <v>1.0696602397317401</v>
      </c>
      <c r="T24" s="290">
        <v>0.93458742043353105</v>
      </c>
      <c r="U24" s="290">
        <v>8.3784158110453893E-2</v>
      </c>
      <c r="V24" s="308">
        <v>0.834416782108241</v>
      </c>
      <c r="W24" s="77">
        <v>1278</v>
      </c>
    </row>
    <row r="25" spans="1:23" x14ac:dyDescent="0.25">
      <c r="A25" s="75" t="s">
        <v>198</v>
      </c>
      <c r="B25" s="290">
        <v>0.77391699084443399</v>
      </c>
      <c r="C25" s="290">
        <v>1.9533623724306699</v>
      </c>
      <c r="D25" s="290">
        <v>1.64902751265866</v>
      </c>
      <c r="E25" s="290">
        <v>0.99832582666371705</v>
      </c>
      <c r="F25" s="290">
        <v>0.82595276093802905</v>
      </c>
      <c r="G25" s="290">
        <v>0.69828247816453604</v>
      </c>
      <c r="H25" s="290">
        <v>1.5819139518567</v>
      </c>
      <c r="I25" s="290">
        <v>0</v>
      </c>
      <c r="J25" s="308">
        <v>0.89962648880224105</v>
      </c>
      <c r="K25" s="76">
        <v>43.810715000000002</v>
      </c>
      <c r="M25" s="75" t="s">
        <v>198</v>
      </c>
      <c r="N25" s="290">
        <v>1.81534415285287</v>
      </c>
      <c r="O25" s="290">
        <v>3.27461027606582</v>
      </c>
      <c r="P25" s="290">
        <v>1.4065778881198401</v>
      </c>
      <c r="Q25" s="290">
        <v>0.65110458961386197</v>
      </c>
      <c r="R25" s="290">
        <v>0.78447004404117604</v>
      </c>
      <c r="S25" s="290">
        <v>0.75646234781624999</v>
      </c>
      <c r="T25" s="290">
        <v>1.6277174890788599</v>
      </c>
      <c r="U25" s="290">
        <v>0</v>
      </c>
      <c r="V25" s="308">
        <v>0.89708156959780105</v>
      </c>
      <c r="W25" s="77">
        <v>76</v>
      </c>
    </row>
    <row r="26" spans="1:23" x14ac:dyDescent="0.25">
      <c r="A26" s="78" t="s">
        <v>161</v>
      </c>
      <c r="B26" s="293">
        <v>0.95505308653404497</v>
      </c>
      <c r="C26" s="293">
        <v>0.77671371629543495</v>
      </c>
      <c r="D26" s="293">
        <v>0.86364796446581704</v>
      </c>
      <c r="E26" s="293">
        <v>0.79356644455302106</v>
      </c>
      <c r="F26" s="293">
        <v>0.85008291384227497</v>
      </c>
      <c r="G26" s="293">
        <v>0.86064117123782102</v>
      </c>
      <c r="H26" s="293">
        <v>0.97237412065187701</v>
      </c>
      <c r="I26" s="293">
        <v>1.0475336914359801</v>
      </c>
      <c r="J26" s="309">
        <v>0.88065326637836505</v>
      </c>
      <c r="K26" s="80">
        <v>42166.971863999999</v>
      </c>
      <c r="M26" s="78" t="s">
        <v>161</v>
      </c>
      <c r="N26" s="293">
        <v>1.10607236825611</v>
      </c>
      <c r="O26" s="293">
        <v>0.97959038621046601</v>
      </c>
      <c r="P26" s="293">
        <v>0.95283353493613898</v>
      </c>
      <c r="Q26" s="293">
        <v>0.88513486434571198</v>
      </c>
      <c r="R26" s="293">
        <v>0.90900714018203999</v>
      </c>
      <c r="S26" s="293">
        <v>0.91327978582165703</v>
      </c>
      <c r="T26" s="293">
        <v>0.978541254830539</v>
      </c>
      <c r="U26" s="293">
        <v>1.00542156422266</v>
      </c>
      <c r="V26" s="309">
        <v>0.93921644013185002</v>
      </c>
      <c r="W26" s="81">
        <v>107658</v>
      </c>
    </row>
    <row r="27" spans="1:23" x14ac:dyDescent="0.25">
      <c r="A27" s="32"/>
      <c r="M27" s="32"/>
    </row>
    <row r="28" spans="1:23" ht="12.75" customHeight="1" x14ac:dyDescent="0.25">
      <c r="A28" s="66"/>
      <c r="B28" s="67"/>
      <c r="C28" s="67"/>
      <c r="D28" s="67"/>
      <c r="E28" s="67"/>
      <c r="F28" s="67"/>
      <c r="G28" s="400" t="s">
        <v>128</v>
      </c>
      <c r="H28" s="400"/>
      <c r="I28" s="400"/>
      <c r="J28" s="400"/>
      <c r="K28" s="400"/>
      <c r="L28" s="400"/>
      <c r="M28" s="400"/>
      <c r="N28" s="400"/>
      <c r="O28" s="400"/>
      <c r="P28" s="67"/>
      <c r="Q28" s="67"/>
      <c r="R28" s="67"/>
      <c r="S28" s="67"/>
      <c r="T28" s="67"/>
      <c r="U28" s="67"/>
      <c r="V28" s="67"/>
      <c r="W28" s="69"/>
    </row>
    <row r="29" spans="1:23" ht="12.75" customHeight="1" x14ac:dyDescent="0.25">
      <c r="A29" s="66"/>
      <c r="B29" s="401" t="s">
        <v>63</v>
      </c>
      <c r="C29" s="401"/>
      <c r="D29" s="401"/>
      <c r="E29" s="401"/>
      <c r="F29" s="401"/>
      <c r="G29" s="401" t="s">
        <v>126</v>
      </c>
      <c r="H29" s="401"/>
      <c r="I29" s="401"/>
      <c r="J29" s="68"/>
      <c r="K29" s="68"/>
      <c r="L29" s="68"/>
      <c r="M29" s="66"/>
      <c r="N29" s="401" t="s">
        <v>60</v>
      </c>
      <c r="O29" s="401"/>
      <c r="P29" s="401"/>
      <c r="Q29" s="401"/>
      <c r="R29" s="401"/>
      <c r="S29" s="401"/>
      <c r="T29" s="401"/>
      <c r="U29" s="401"/>
      <c r="V29" s="67"/>
      <c r="W29" s="69"/>
    </row>
    <row r="30" spans="1:23" x14ac:dyDescent="0.25">
      <c r="A30" s="70"/>
      <c r="B30" s="402" t="s">
        <v>87</v>
      </c>
      <c r="C30" s="402"/>
      <c r="D30" s="402"/>
      <c r="E30" s="402"/>
      <c r="F30" s="402"/>
      <c r="G30" s="402"/>
      <c r="H30" s="402"/>
      <c r="I30" s="402"/>
      <c r="J30" s="71"/>
      <c r="K30" s="71"/>
      <c r="M30" s="70"/>
      <c r="N30" s="402" t="s">
        <v>87</v>
      </c>
      <c r="O30" s="402"/>
      <c r="P30" s="402"/>
      <c r="Q30" s="402"/>
      <c r="R30" s="402"/>
      <c r="S30" s="402"/>
      <c r="T30" s="402"/>
      <c r="U30" s="402"/>
      <c r="V30" s="71"/>
      <c r="W30" s="71"/>
    </row>
    <row r="31" spans="1:23" s="32" customFormat="1" ht="12.75" x14ac:dyDescent="0.2">
      <c r="A31" s="72" t="s">
        <v>70</v>
      </c>
      <c r="B31" s="73" t="s">
        <v>88</v>
      </c>
      <c r="C31" s="73" t="s">
        <v>89</v>
      </c>
      <c r="D31" s="73" t="s">
        <v>90</v>
      </c>
      <c r="E31" s="73" t="s">
        <v>91</v>
      </c>
      <c r="F31" s="73" t="s">
        <v>92</v>
      </c>
      <c r="G31" s="73" t="s">
        <v>93</v>
      </c>
      <c r="H31" s="73" t="s">
        <v>94</v>
      </c>
      <c r="I31" s="73" t="s">
        <v>95</v>
      </c>
      <c r="J31" s="74" t="s">
        <v>161</v>
      </c>
      <c r="K31" s="74" t="s">
        <v>163</v>
      </c>
      <c r="M31" s="72" t="s">
        <v>70</v>
      </c>
      <c r="N31" s="73" t="s">
        <v>88</v>
      </c>
      <c r="O31" s="73" t="s">
        <v>89</v>
      </c>
      <c r="P31" s="73" t="s">
        <v>90</v>
      </c>
      <c r="Q31" s="73" t="s">
        <v>91</v>
      </c>
      <c r="R31" s="73" t="s">
        <v>92</v>
      </c>
      <c r="S31" s="73" t="s">
        <v>93</v>
      </c>
      <c r="T31" s="73" t="s">
        <v>94</v>
      </c>
      <c r="U31" s="73" t="s">
        <v>95</v>
      </c>
      <c r="V31" s="74" t="s">
        <v>161</v>
      </c>
      <c r="W31" s="74" t="s">
        <v>137</v>
      </c>
    </row>
    <row r="32" spans="1:23" x14ac:dyDescent="0.25">
      <c r="A32" s="75" t="s">
        <v>75</v>
      </c>
      <c r="B32" s="290">
        <v>1.12606980403546</v>
      </c>
      <c r="C32" s="290">
        <v>0.53152859170001898</v>
      </c>
      <c r="D32" s="290">
        <v>0.91696149099661906</v>
      </c>
      <c r="E32" s="290">
        <v>2.2475707614615401</v>
      </c>
      <c r="F32" s="290">
        <v>0.818942637673851</v>
      </c>
      <c r="G32" s="290">
        <v>1.03499572022687</v>
      </c>
      <c r="H32" s="290">
        <v>1.0617322199246499</v>
      </c>
      <c r="I32" s="290">
        <v>0.67856789218582203</v>
      </c>
      <c r="J32" s="308">
        <v>0.979493748144321</v>
      </c>
      <c r="K32" s="76">
        <v>21.810459000000002</v>
      </c>
      <c r="M32" s="75" t="s">
        <v>75</v>
      </c>
      <c r="N32" s="290">
        <v>1.53825832267773</v>
      </c>
      <c r="O32" s="290">
        <v>0.95016149319945298</v>
      </c>
      <c r="P32" s="290">
        <v>0.76703477597359504</v>
      </c>
      <c r="Q32" s="290">
        <v>1.9054057925602299</v>
      </c>
      <c r="R32" s="290">
        <v>0.94685785539590706</v>
      </c>
      <c r="S32" s="290">
        <v>1.2884357650993301</v>
      </c>
      <c r="T32" s="290">
        <v>1.2558659305990201</v>
      </c>
      <c r="U32" s="290">
        <v>0.61308084751627601</v>
      </c>
      <c r="V32" s="308">
        <v>1.0761990141745801</v>
      </c>
      <c r="W32" s="77">
        <v>155</v>
      </c>
    </row>
    <row r="33" spans="1:23" x14ac:dyDescent="0.25">
      <c r="A33" s="75" t="s">
        <v>76</v>
      </c>
      <c r="B33" s="290">
        <v>3.0993762036039101</v>
      </c>
      <c r="C33" s="290">
        <v>0.55708591957734199</v>
      </c>
      <c r="D33" s="290">
        <v>1.1110198326690599</v>
      </c>
      <c r="E33" s="290">
        <v>0.59279856772193595</v>
      </c>
      <c r="F33" s="290">
        <v>0.84295352422194803</v>
      </c>
      <c r="G33" s="290">
        <v>0.72483270173896297</v>
      </c>
      <c r="H33" s="290">
        <v>1.03618255124673</v>
      </c>
      <c r="I33" s="290">
        <v>0.97438467853880195</v>
      </c>
      <c r="J33" s="308">
        <v>0.92797240080348897</v>
      </c>
      <c r="K33" s="76">
        <v>68.799965</v>
      </c>
      <c r="M33" s="75" t="s">
        <v>76</v>
      </c>
      <c r="N33" s="290">
        <v>1.62763378599262</v>
      </c>
      <c r="O33" s="290">
        <v>0.93253538052266205</v>
      </c>
      <c r="P33" s="290">
        <v>1.35937009305237</v>
      </c>
      <c r="Q33" s="290">
        <v>0.85865454302398403</v>
      </c>
      <c r="R33" s="290">
        <v>0.96721117068278295</v>
      </c>
      <c r="S33" s="290">
        <v>0.81964684843138802</v>
      </c>
      <c r="T33" s="290">
        <v>1.0307011630018399</v>
      </c>
      <c r="U33" s="290">
        <v>0.97232267375681303</v>
      </c>
      <c r="V33" s="308">
        <v>0.96410979562561006</v>
      </c>
      <c r="W33" s="77">
        <v>428</v>
      </c>
    </row>
    <row r="34" spans="1:23" x14ac:dyDescent="0.25">
      <c r="A34" s="75" t="s">
        <v>77</v>
      </c>
      <c r="B34" s="290">
        <v>0.32021810799894501</v>
      </c>
      <c r="C34" s="290">
        <v>0.78811300202693801</v>
      </c>
      <c r="D34" s="290">
        <v>1.19490896822449</v>
      </c>
      <c r="E34" s="290">
        <v>0.69048461836253605</v>
      </c>
      <c r="F34" s="290">
        <v>0.55482802267917997</v>
      </c>
      <c r="G34" s="290">
        <v>0.84105089962329405</v>
      </c>
      <c r="H34" s="290">
        <v>0.93426565439817699</v>
      </c>
      <c r="I34" s="290">
        <v>1.03283008295655</v>
      </c>
      <c r="J34" s="308">
        <v>0.83660163729897397</v>
      </c>
      <c r="K34" s="76">
        <v>144.954273</v>
      </c>
      <c r="M34" s="75" t="s">
        <v>77</v>
      </c>
      <c r="N34" s="290">
        <v>0.44848181253209901</v>
      </c>
      <c r="O34" s="290">
        <v>1.2334202455491301</v>
      </c>
      <c r="P34" s="290">
        <v>0.98119397757370597</v>
      </c>
      <c r="Q34" s="290">
        <v>0.92478984307289902</v>
      </c>
      <c r="R34" s="290">
        <v>0.714683950737803</v>
      </c>
      <c r="S34" s="290">
        <v>0.92954978600122995</v>
      </c>
      <c r="T34" s="290">
        <v>1.0210634244863199</v>
      </c>
      <c r="U34" s="290">
        <v>1.10759833698164</v>
      </c>
      <c r="V34" s="308">
        <v>0.96688702367757495</v>
      </c>
      <c r="W34" s="77">
        <v>927</v>
      </c>
    </row>
    <row r="35" spans="1:23" x14ac:dyDescent="0.25">
      <c r="A35" s="75" t="s">
        <v>78</v>
      </c>
      <c r="B35" s="290">
        <v>0.33836544974806199</v>
      </c>
      <c r="C35" s="290">
        <v>0.83193254106535697</v>
      </c>
      <c r="D35" s="290">
        <v>1.20390882564965</v>
      </c>
      <c r="E35" s="290">
        <v>0.82077048921871398</v>
      </c>
      <c r="F35" s="290">
        <v>0.91633576434652897</v>
      </c>
      <c r="G35" s="290">
        <v>0.90926755380445101</v>
      </c>
      <c r="H35" s="290">
        <v>1.0375788062244</v>
      </c>
      <c r="I35" s="290">
        <v>1.05857119645697</v>
      </c>
      <c r="J35" s="308">
        <v>0.96188386300433804</v>
      </c>
      <c r="K35" s="76">
        <v>272.04523399999999</v>
      </c>
      <c r="M35" s="75" t="s">
        <v>78</v>
      </c>
      <c r="N35" s="290">
        <v>0.79773430534739798</v>
      </c>
      <c r="O35" s="290">
        <v>0.69166676331725496</v>
      </c>
      <c r="P35" s="290">
        <v>1.1403719332271001</v>
      </c>
      <c r="Q35" s="290">
        <v>0.92869948238798405</v>
      </c>
      <c r="R35" s="290">
        <v>0.88817039804103104</v>
      </c>
      <c r="S35" s="290">
        <v>1.0096841070592499</v>
      </c>
      <c r="T35" s="290">
        <v>0.96173018535313604</v>
      </c>
      <c r="U35" s="290">
        <v>1.0574848823518199</v>
      </c>
      <c r="V35" s="308">
        <v>0.98102666713977005</v>
      </c>
      <c r="W35" s="77">
        <v>1472</v>
      </c>
    </row>
    <row r="36" spans="1:23" x14ac:dyDescent="0.25">
      <c r="A36" s="75" t="s">
        <v>188</v>
      </c>
      <c r="B36" s="290">
        <v>0.43006092830185999</v>
      </c>
      <c r="C36" s="290">
        <v>1.4195361373512401</v>
      </c>
      <c r="D36" s="290">
        <v>0.748460237659621</v>
      </c>
      <c r="E36" s="290">
        <v>1.0393328362950101</v>
      </c>
      <c r="F36" s="290">
        <v>0.80837980401120202</v>
      </c>
      <c r="G36" s="290">
        <v>0.80879799316686896</v>
      </c>
      <c r="H36" s="290">
        <v>0.868388899821534</v>
      </c>
      <c r="I36" s="290">
        <v>0.87562078058775095</v>
      </c>
      <c r="J36" s="308">
        <v>0.84996970139341699</v>
      </c>
      <c r="K36" s="76">
        <v>300.20812999999998</v>
      </c>
      <c r="M36" s="75" t="s">
        <v>188</v>
      </c>
      <c r="N36" s="290">
        <v>0.64503142488737297</v>
      </c>
      <c r="O36" s="290">
        <v>1.2844918133555701</v>
      </c>
      <c r="P36" s="290">
        <v>0.96242663449308496</v>
      </c>
      <c r="Q36" s="290">
        <v>1.0178879051949701</v>
      </c>
      <c r="R36" s="290">
        <v>0.94329737243583001</v>
      </c>
      <c r="S36" s="290">
        <v>0.91838815984704103</v>
      </c>
      <c r="T36" s="290">
        <v>0.94962030501190298</v>
      </c>
      <c r="U36" s="290">
        <v>1.03156670273911</v>
      </c>
      <c r="V36" s="308">
        <v>0.95968450147122997</v>
      </c>
      <c r="W36" s="77">
        <v>1752</v>
      </c>
    </row>
    <row r="37" spans="1:23" x14ac:dyDescent="0.25">
      <c r="A37" s="75" t="s">
        <v>189</v>
      </c>
      <c r="B37" s="290">
        <v>2.2421593050211999</v>
      </c>
      <c r="C37" s="290">
        <v>0.73617009303104297</v>
      </c>
      <c r="D37" s="290">
        <v>0.74717580077330004</v>
      </c>
      <c r="E37" s="290">
        <v>0.95030413703056704</v>
      </c>
      <c r="F37" s="290">
        <v>0.78622599327947196</v>
      </c>
      <c r="G37" s="290">
        <v>1.1710193047016599</v>
      </c>
      <c r="H37" s="290">
        <v>0.96631979176362104</v>
      </c>
      <c r="I37" s="290">
        <v>0.84498146084150205</v>
      </c>
      <c r="J37" s="308">
        <v>0.95166620963798398</v>
      </c>
      <c r="K37" s="76">
        <v>360.337535</v>
      </c>
      <c r="M37" s="75" t="s">
        <v>189</v>
      </c>
      <c r="N37" s="290">
        <v>1.30897892264571</v>
      </c>
      <c r="O37" s="290">
        <v>1.12094181407949</v>
      </c>
      <c r="P37" s="290">
        <v>1.0294562165460099</v>
      </c>
      <c r="Q37" s="290">
        <v>0.82253296603890302</v>
      </c>
      <c r="R37" s="290">
        <v>0.87870757997184901</v>
      </c>
      <c r="S37" s="290">
        <v>0.92411252706712499</v>
      </c>
      <c r="T37" s="290">
        <v>0.92096259887669796</v>
      </c>
      <c r="U37" s="290">
        <v>1.05044169363975</v>
      </c>
      <c r="V37" s="308">
        <v>0.93433820803657797</v>
      </c>
      <c r="W37" s="77">
        <v>1753</v>
      </c>
    </row>
    <row r="38" spans="1:23" x14ac:dyDescent="0.25">
      <c r="A38" s="75" t="s">
        <v>190</v>
      </c>
      <c r="B38" s="290">
        <v>0.90906647601726198</v>
      </c>
      <c r="C38" s="290">
        <v>1.37483524683398</v>
      </c>
      <c r="D38" s="290">
        <v>0.64884120526744105</v>
      </c>
      <c r="E38" s="290">
        <v>0.63893528469941197</v>
      </c>
      <c r="F38" s="290">
        <v>0.84123613858730395</v>
      </c>
      <c r="G38" s="290">
        <v>0.84819252331863604</v>
      </c>
      <c r="H38" s="290">
        <v>0.91471875866661501</v>
      </c>
      <c r="I38" s="290">
        <v>1.29142312180233</v>
      </c>
      <c r="J38" s="308">
        <v>0.917210390088261</v>
      </c>
      <c r="K38" s="76">
        <v>314.71345300000002</v>
      </c>
      <c r="M38" s="75" t="s">
        <v>190</v>
      </c>
      <c r="N38" s="290">
        <v>1.52506539496708</v>
      </c>
      <c r="O38" s="290">
        <v>1.38774104944243</v>
      </c>
      <c r="P38" s="290">
        <v>1.01563392019023</v>
      </c>
      <c r="Q38" s="290">
        <v>1.0197342413758299</v>
      </c>
      <c r="R38" s="290">
        <v>0.85155503473017102</v>
      </c>
      <c r="S38" s="290">
        <v>0.957119998228252</v>
      </c>
      <c r="T38" s="290">
        <v>1.0325114901269199</v>
      </c>
      <c r="U38" s="290">
        <v>1.2551511371981301</v>
      </c>
      <c r="V38" s="308">
        <v>1.00177442258732</v>
      </c>
      <c r="W38" s="77">
        <v>1628</v>
      </c>
    </row>
    <row r="39" spans="1:23" x14ac:dyDescent="0.25">
      <c r="A39" s="75" t="s">
        <v>191</v>
      </c>
      <c r="B39" s="290">
        <v>0.89040089248517296</v>
      </c>
      <c r="C39" s="290">
        <v>3.3446681340519802</v>
      </c>
      <c r="D39" s="290">
        <v>0.917828728456485</v>
      </c>
      <c r="E39" s="290">
        <v>0.68589407715570705</v>
      </c>
      <c r="F39" s="290">
        <v>0.76502224684293896</v>
      </c>
      <c r="G39" s="290">
        <v>0.96545167034565604</v>
      </c>
      <c r="H39" s="290">
        <v>1.43842397901242</v>
      </c>
      <c r="I39" s="290">
        <v>1.13528105254936</v>
      </c>
      <c r="J39" s="308">
        <v>1.0475890664019101</v>
      </c>
      <c r="K39" s="76">
        <v>344.16102100000001</v>
      </c>
      <c r="M39" s="75" t="s">
        <v>191</v>
      </c>
      <c r="N39" s="290">
        <v>1.0494050341777501</v>
      </c>
      <c r="O39" s="290">
        <v>1.22473023891347</v>
      </c>
      <c r="P39" s="290">
        <v>1.31175667997413</v>
      </c>
      <c r="Q39" s="290">
        <v>0.89150570526475303</v>
      </c>
      <c r="R39" s="290">
        <v>0.846228525266428</v>
      </c>
      <c r="S39" s="290">
        <v>1.02022957462952</v>
      </c>
      <c r="T39" s="290">
        <v>1.2182658418372301</v>
      </c>
      <c r="U39" s="290">
        <v>1.26304035410958</v>
      </c>
      <c r="V39" s="308">
        <v>1.04266176393419</v>
      </c>
      <c r="W39" s="77">
        <v>1405</v>
      </c>
    </row>
    <row r="40" spans="1:23" x14ac:dyDescent="0.25">
      <c r="A40" s="75" t="s">
        <v>192</v>
      </c>
      <c r="B40" s="290">
        <v>1.3495989097208201</v>
      </c>
      <c r="C40" s="290">
        <v>1.1156919207145399</v>
      </c>
      <c r="D40" s="290">
        <v>0.338928865919913</v>
      </c>
      <c r="E40" s="290">
        <v>0.396253784689507</v>
      </c>
      <c r="F40" s="290">
        <v>0.94498929617914496</v>
      </c>
      <c r="G40" s="290">
        <v>1.06136140698297</v>
      </c>
      <c r="H40" s="290">
        <v>1.52866653273935</v>
      </c>
      <c r="I40" s="290">
        <v>1.31761905512864</v>
      </c>
      <c r="J40" s="308">
        <v>1.13456221581719</v>
      </c>
      <c r="K40" s="76">
        <v>415.941484</v>
      </c>
      <c r="M40" s="75" t="s">
        <v>192</v>
      </c>
      <c r="N40" s="290">
        <v>1.3916727649815901</v>
      </c>
      <c r="O40" s="290">
        <v>1.36814984935908</v>
      </c>
      <c r="P40" s="290">
        <v>0.56932992991137998</v>
      </c>
      <c r="Q40" s="290">
        <v>0.74264248398759503</v>
      </c>
      <c r="R40" s="290">
        <v>0.86218367198958201</v>
      </c>
      <c r="S40" s="290">
        <v>1.1287746166174599</v>
      </c>
      <c r="T40" s="290">
        <v>1.28523593377597</v>
      </c>
      <c r="U40" s="290">
        <v>1.2870780623673901</v>
      </c>
      <c r="V40" s="308">
        <v>1.0893745014382199</v>
      </c>
      <c r="W40" s="77">
        <v>1242</v>
      </c>
    </row>
    <row r="41" spans="1:23" x14ac:dyDescent="0.25">
      <c r="A41" s="75" t="s">
        <v>193</v>
      </c>
      <c r="B41" s="290">
        <v>2.4249610408284701</v>
      </c>
      <c r="C41" s="290">
        <v>0.47057792481564698</v>
      </c>
      <c r="D41" s="290">
        <v>0.46154942737624</v>
      </c>
      <c r="E41" s="290">
        <v>0.415672891812427</v>
      </c>
      <c r="F41" s="290">
        <v>1.0119693029413701</v>
      </c>
      <c r="G41" s="290">
        <v>1.2316352057991899</v>
      </c>
      <c r="H41" s="290">
        <v>1.2609004079688</v>
      </c>
      <c r="I41" s="290">
        <v>1.3171801866624999</v>
      </c>
      <c r="J41" s="308">
        <v>1.13615926181893</v>
      </c>
      <c r="K41" s="76">
        <v>402.392877</v>
      </c>
      <c r="M41" s="75" t="s">
        <v>193</v>
      </c>
      <c r="N41" s="290">
        <v>1.4708250979304101</v>
      </c>
      <c r="O41" s="290">
        <v>0.79860172276611396</v>
      </c>
      <c r="P41" s="290">
        <v>0.89712017630310203</v>
      </c>
      <c r="Q41" s="290">
        <v>0.69056678329068399</v>
      </c>
      <c r="R41" s="290">
        <v>0.86438623916933199</v>
      </c>
      <c r="S41" s="290">
        <v>1.14165005151314</v>
      </c>
      <c r="T41" s="290">
        <v>1.14962352281974</v>
      </c>
      <c r="U41" s="290">
        <v>1.0690825608983501</v>
      </c>
      <c r="V41" s="308">
        <v>1.03385576503551</v>
      </c>
      <c r="W41" s="77">
        <v>1010</v>
      </c>
    </row>
    <row r="42" spans="1:23" x14ac:dyDescent="0.25">
      <c r="A42" s="75" t="s">
        <v>194</v>
      </c>
      <c r="B42" s="290">
        <v>0.53369438770078503</v>
      </c>
      <c r="C42" s="290">
        <v>1.3943215941688301</v>
      </c>
      <c r="D42" s="290">
        <v>0.15477743364122101</v>
      </c>
      <c r="E42" s="290">
        <v>0.59741240288981201</v>
      </c>
      <c r="F42" s="290">
        <v>0.68275621725893199</v>
      </c>
      <c r="G42" s="290">
        <v>1.0755238817950501</v>
      </c>
      <c r="H42" s="290">
        <v>1.0481187386267501</v>
      </c>
      <c r="I42" s="290">
        <v>0.84432792497636</v>
      </c>
      <c r="J42" s="308">
        <v>0.89667213882529395</v>
      </c>
      <c r="K42" s="76">
        <v>340.12749300000002</v>
      </c>
      <c r="M42" s="75" t="s">
        <v>194</v>
      </c>
      <c r="N42" s="290">
        <v>0.78880284498043995</v>
      </c>
      <c r="O42" s="290">
        <v>1.4979683217133599</v>
      </c>
      <c r="P42" s="290">
        <v>0.60019561392229204</v>
      </c>
      <c r="Q42" s="290">
        <v>0.78791838931777702</v>
      </c>
      <c r="R42" s="290">
        <v>0.93885614741167001</v>
      </c>
      <c r="S42" s="290">
        <v>0.95385165568379304</v>
      </c>
      <c r="T42" s="290">
        <v>0.92988216908223797</v>
      </c>
      <c r="U42" s="290">
        <v>0.93823336759100795</v>
      </c>
      <c r="V42" s="308">
        <v>0.93114653677933901</v>
      </c>
      <c r="W42" s="77">
        <v>682</v>
      </c>
    </row>
    <row r="43" spans="1:23" x14ac:dyDescent="0.25">
      <c r="A43" s="75" t="s">
        <v>195</v>
      </c>
      <c r="B43" s="290">
        <v>0.37017045127099102</v>
      </c>
      <c r="C43" s="290">
        <v>0.145220614507933</v>
      </c>
      <c r="D43" s="290">
        <v>0.24749214031532299</v>
      </c>
      <c r="E43" s="290">
        <v>0.31104870273776603</v>
      </c>
      <c r="F43" s="290">
        <v>0.90255724625362099</v>
      </c>
      <c r="G43" s="290">
        <v>1.2921088692049101</v>
      </c>
      <c r="H43" s="290">
        <v>1.0692619283681799</v>
      </c>
      <c r="I43" s="290">
        <v>1.4847243435700399</v>
      </c>
      <c r="J43" s="308">
        <v>0.96594587268104504</v>
      </c>
      <c r="K43" s="76">
        <v>196.92581000000001</v>
      </c>
      <c r="M43" s="75" t="s">
        <v>195</v>
      </c>
      <c r="N43" s="290">
        <v>1.2709787811743101</v>
      </c>
      <c r="O43" s="290">
        <v>0.56031823133450698</v>
      </c>
      <c r="P43" s="290">
        <v>0.73885400638457599</v>
      </c>
      <c r="Q43" s="290">
        <v>0.74201561866782095</v>
      </c>
      <c r="R43" s="290">
        <v>0.88475721418075604</v>
      </c>
      <c r="S43" s="290">
        <v>0.85623962551366095</v>
      </c>
      <c r="T43" s="290">
        <v>0.98954499363080695</v>
      </c>
      <c r="U43" s="290">
        <v>1.1869844678166701</v>
      </c>
      <c r="V43" s="308">
        <v>0.89694049847879098</v>
      </c>
      <c r="W43" s="77">
        <v>397</v>
      </c>
    </row>
    <row r="44" spans="1:23" x14ac:dyDescent="0.25">
      <c r="A44" s="75" t="s">
        <v>196</v>
      </c>
      <c r="B44" s="290">
        <v>0</v>
      </c>
      <c r="C44" s="290">
        <v>2.09673074366696</v>
      </c>
      <c r="D44" s="290">
        <v>1.3355498099421701</v>
      </c>
      <c r="E44" s="290">
        <v>4.43555335228994E-2</v>
      </c>
      <c r="F44" s="290">
        <v>0.36290807352979698</v>
      </c>
      <c r="G44" s="290">
        <v>0.35153262632696097</v>
      </c>
      <c r="H44" s="290">
        <v>0.61132366713382202</v>
      </c>
      <c r="I44" s="290">
        <v>2.9741493983662499</v>
      </c>
      <c r="J44" s="308">
        <v>0.43643974647286299</v>
      </c>
      <c r="K44" s="76">
        <v>51.070526000000001</v>
      </c>
      <c r="M44" s="75" t="s">
        <v>196</v>
      </c>
      <c r="N44" s="290">
        <v>0</v>
      </c>
      <c r="O44" s="290">
        <v>1.8040635423307301</v>
      </c>
      <c r="P44" s="290">
        <v>0.92605875884251199</v>
      </c>
      <c r="Q44" s="290">
        <v>0.144190209108917</v>
      </c>
      <c r="R44" s="290">
        <v>0.71720506875379297</v>
      </c>
      <c r="S44" s="290">
        <v>0.96916662531736697</v>
      </c>
      <c r="T44" s="290">
        <v>0.94238186621560704</v>
      </c>
      <c r="U44" s="290">
        <v>1.23725907962704</v>
      </c>
      <c r="V44" s="308">
        <v>0.80720951442673805</v>
      </c>
      <c r="W44" s="77">
        <v>137</v>
      </c>
    </row>
    <row r="45" spans="1:23" x14ac:dyDescent="0.25">
      <c r="A45" s="75" t="s">
        <v>197</v>
      </c>
      <c r="B45" s="290">
        <v>3.0110025567102299</v>
      </c>
      <c r="C45" s="290">
        <v>0.48378739221700001</v>
      </c>
      <c r="D45" s="290">
        <v>0</v>
      </c>
      <c r="E45" s="290">
        <v>3.7557265649623403E-2</v>
      </c>
      <c r="F45" s="290">
        <v>1.90852659150004</v>
      </c>
      <c r="G45" s="290">
        <v>1.4521374964667</v>
      </c>
      <c r="H45" s="290">
        <v>0</v>
      </c>
      <c r="I45" s="290"/>
      <c r="J45" s="308">
        <v>1.22730608983403</v>
      </c>
      <c r="K45" s="76">
        <v>14.469397000000001</v>
      </c>
      <c r="M45" s="75" t="s">
        <v>197</v>
      </c>
      <c r="N45" s="290">
        <v>11.523958281494499</v>
      </c>
      <c r="O45" s="290">
        <v>2.2558375195503801</v>
      </c>
      <c r="P45" s="290">
        <v>0</v>
      </c>
      <c r="Q45" s="290">
        <v>0.49531029271717403</v>
      </c>
      <c r="R45" s="290">
        <v>0.739221288622807</v>
      </c>
      <c r="S45" s="290">
        <v>0.94211631870759505</v>
      </c>
      <c r="T45" s="290">
        <v>0</v>
      </c>
      <c r="U45" s="290"/>
      <c r="V45" s="308">
        <v>0.94661870727852704</v>
      </c>
      <c r="W45" s="77">
        <v>14</v>
      </c>
    </row>
    <row r="46" spans="1:23" x14ac:dyDescent="0.25">
      <c r="A46" s="75" t="s">
        <v>198</v>
      </c>
      <c r="B46" s="290">
        <v>0</v>
      </c>
      <c r="C46" s="290">
        <v>0</v>
      </c>
      <c r="D46" s="290">
        <v>0</v>
      </c>
      <c r="E46" s="290">
        <v>3.0653220120773699</v>
      </c>
      <c r="F46" s="290"/>
      <c r="G46" s="290"/>
      <c r="H46" s="290"/>
      <c r="I46" s="290">
        <v>0</v>
      </c>
      <c r="J46" s="308">
        <v>1.21092939508164</v>
      </c>
      <c r="K46" s="76">
        <v>0.2</v>
      </c>
      <c r="M46" s="75" t="s">
        <v>198</v>
      </c>
      <c r="N46" s="290">
        <v>0</v>
      </c>
      <c r="O46" s="290">
        <v>0</v>
      </c>
      <c r="P46" s="290">
        <v>0</v>
      </c>
      <c r="Q46" s="290">
        <v>3.0653220120773699</v>
      </c>
      <c r="R46" s="290"/>
      <c r="S46" s="290"/>
      <c r="T46" s="290"/>
      <c r="U46" s="290">
        <v>0</v>
      </c>
      <c r="V46" s="308">
        <v>1.20910434485866</v>
      </c>
      <c r="W46" s="77">
        <v>1</v>
      </c>
    </row>
    <row r="47" spans="1:23" x14ac:dyDescent="0.25">
      <c r="A47" s="78" t="s">
        <v>161</v>
      </c>
      <c r="B47" s="293">
        <v>1.1022134112378501</v>
      </c>
      <c r="C47" s="293">
        <v>1.2390487935596299</v>
      </c>
      <c r="D47" s="293">
        <v>0.66068846664075298</v>
      </c>
      <c r="E47" s="293">
        <v>0.626881819983097</v>
      </c>
      <c r="F47" s="293">
        <v>0.81197414616306895</v>
      </c>
      <c r="G47" s="293">
        <v>0.98157598008903701</v>
      </c>
      <c r="H47" s="293">
        <v>1.1095265769374101</v>
      </c>
      <c r="I47" s="293">
        <v>1.10644221359149</v>
      </c>
      <c r="J47" s="309">
        <v>0.95846315489810996</v>
      </c>
      <c r="K47" s="80">
        <v>3248.1576570000002</v>
      </c>
      <c r="M47" s="78" t="s">
        <v>161</v>
      </c>
      <c r="N47" s="293">
        <v>1.1461803491145199</v>
      </c>
      <c r="O47" s="293">
        <v>1.1595320168594201</v>
      </c>
      <c r="P47" s="293">
        <v>0.97244336511988305</v>
      </c>
      <c r="Q47" s="293">
        <v>0.86975373455671201</v>
      </c>
      <c r="R47" s="293">
        <v>0.87066304050165</v>
      </c>
      <c r="S47" s="293">
        <v>0.97264092573524696</v>
      </c>
      <c r="T47" s="293">
        <v>1.03005988279782</v>
      </c>
      <c r="U47" s="293">
        <v>1.10558185332182</v>
      </c>
      <c r="V47" s="309">
        <v>0.98514965544965205</v>
      </c>
      <c r="W47" s="81">
        <v>13003</v>
      </c>
    </row>
  </sheetData>
  <mergeCells count="15">
    <mergeCell ref="A1:W1"/>
    <mergeCell ref="A2:W2"/>
    <mergeCell ref="A3:W3"/>
    <mergeCell ref="A4:W4"/>
    <mergeCell ref="A5:W5"/>
    <mergeCell ref="G7:O7"/>
    <mergeCell ref="B8:I8"/>
    <mergeCell ref="N8:U8"/>
    <mergeCell ref="B9:I9"/>
    <mergeCell ref="N9:U9"/>
    <mergeCell ref="G28:O28"/>
    <mergeCell ref="B29:I29"/>
    <mergeCell ref="N29:U29"/>
    <mergeCell ref="B30:I30"/>
    <mergeCell ref="N30:U30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7"/>
  <sheetViews>
    <sheetView zoomScaleNormal="100" workbookViewId="0">
      <selection sqref="A1:W1"/>
    </sheetView>
  </sheetViews>
  <sheetFormatPr defaultColWidth="8.5703125" defaultRowHeight="15" x14ac:dyDescent="0.25"/>
  <cols>
    <col min="11" max="11" width="10.5703125" customWidth="1"/>
  </cols>
  <sheetData>
    <row r="1" spans="1:23" x14ac:dyDescent="0.25">
      <c r="A1" s="403" t="s">
        <v>200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x14ac:dyDescent="0.25">
      <c r="A2" s="404" t="s">
        <v>54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</row>
    <row r="3" spans="1:23" x14ac:dyDescent="0.25">
      <c r="A3" s="404" t="s">
        <v>55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</row>
    <row r="4" spans="1:23" x14ac:dyDescent="0.25">
      <c r="A4" s="404" t="s">
        <v>187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</row>
    <row r="5" spans="1:23" ht="13.9" customHeight="1" x14ac:dyDescent="0.25">
      <c r="A5" s="405" t="s">
        <v>57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</row>
    <row r="6" spans="1:23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3.9" customHeight="1" x14ac:dyDescent="0.25">
      <c r="A7" s="66"/>
      <c r="B7" s="67"/>
      <c r="C7" s="67"/>
      <c r="D7" s="67"/>
      <c r="E7" s="67"/>
      <c r="F7" s="67"/>
      <c r="G7" s="400" t="s">
        <v>125</v>
      </c>
      <c r="H7" s="400"/>
      <c r="I7" s="400"/>
      <c r="J7" s="400"/>
      <c r="K7" s="400"/>
      <c r="L7" s="400"/>
      <c r="M7" s="400"/>
      <c r="N7" s="400"/>
      <c r="O7" s="400"/>
      <c r="P7" s="67"/>
      <c r="Q7" s="67"/>
      <c r="R7" s="67"/>
      <c r="S7" s="67"/>
      <c r="T7" s="67"/>
      <c r="U7" s="67"/>
      <c r="V7" s="67"/>
      <c r="W7" s="69"/>
    </row>
    <row r="8" spans="1:23" s="5" customFormat="1" ht="12.75" customHeight="1" x14ac:dyDescent="0.2">
      <c r="A8" s="67"/>
      <c r="B8" s="401" t="s">
        <v>63</v>
      </c>
      <c r="C8" s="401"/>
      <c r="D8" s="401"/>
      <c r="E8" s="401"/>
      <c r="F8" s="401"/>
      <c r="G8" s="401"/>
      <c r="H8" s="401"/>
      <c r="I8" s="401"/>
      <c r="J8" s="67"/>
      <c r="K8" s="67"/>
      <c r="L8" s="82"/>
      <c r="M8" s="82"/>
      <c r="N8" s="401" t="s">
        <v>60</v>
      </c>
      <c r="O8" s="401"/>
      <c r="P8" s="401"/>
      <c r="Q8" s="401"/>
      <c r="R8" s="401"/>
      <c r="S8" s="401"/>
      <c r="T8" s="401"/>
      <c r="U8" s="401"/>
      <c r="V8" s="67"/>
      <c r="W8" s="83"/>
    </row>
    <row r="9" spans="1:23" s="5" customFormat="1" ht="12.75" x14ac:dyDescent="0.2">
      <c r="A9" s="70"/>
      <c r="B9" s="402" t="s">
        <v>87</v>
      </c>
      <c r="C9" s="402"/>
      <c r="D9" s="402"/>
      <c r="E9" s="402"/>
      <c r="F9" s="402"/>
      <c r="G9" s="402"/>
      <c r="H9" s="402"/>
      <c r="I9" s="402"/>
      <c r="J9" s="71"/>
      <c r="K9" s="71"/>
      <c r="M9" s="70"/>
      <c r="N9" s="402" t="s">
        <v>87</v>
      </c>
      <c r="O9" s="402"/>
      <c r="P9" s="402"/>
      <c r="Q9" s="402"/>
      <c r="R9" s="402"/>
      <c r="S9" s="402"/>
      <c r="T9" s="402"/>
      <c r="U9" s="402"/>
      <c r="V9" s="71"/>
      <c r="W9" s="71"/>
    </row>
    <row r="10" spans="1:23" s="32" customFormat="1" ht="12.75" x14ac:dyDescent="0.2">
      <c r="A10" s="72" t="s">
        <v>70</v>
      </c>
      <c r="B10" s="73" t="s">
        <v>88</v>
      </c>
      <c r="C10" s="73" t="s">
        <v>89</v>
      </c>
      <c r="D10" s="73" t="s">
        <v>90</v>
      </c>
      <c r="E10" s="73" t="s">
        <v>91</v>
      </c>
      <c r="F10" s="73" t="s">
        <v>92</v>
      </c>
      <c r="G10" s="73" t="s">
        <v>93</v>
      </c>
      <c r="H10" s="73" t="s">
        <v>94</v>
      </c>
      <c r="I10" s="73" t="s">
        <v>95</v>
      </c>
      <c r="J10" s="74" t="s">
        <v>161</v>
      </c>
      <c r="K10" s="74" t="s">
        <v>163</v>
      </c>
      <c r="M10" s="72" t="s">
        <v>70</v>
      </c>
      <c r="N10" s="73" t="s">
        <v>88</v>
      </c>
      <c r="O10" s="73" t="s">
        <v>89</v>
      </c>
      <c r="P10" s="73" t="s">
        <v>90</v>
      </c>
      <c r="Q10" s="73" t="s">
        <v>91</v>
      </c>
      <c r="R10" s="73" t="s">
        <v>92</v>
      </c>
      <c r="S10" s="73" t="s">
        <v>93</v>
      </c>
      <c r="T10" s="73" t="s">
        <v>94</v>
      </c>
      <c r="U10" s="73" t="s">
        <v>95</v>
      </c>
      <c r="V10" s="74" t="s">
        <v>161</v>
      </c>
      <c r="W10" s="74" t="s">
        <v>137</v>
      </c>
    </row>
    <row r="11" spans="1:23" x14ac:dyDescent="0.25">
      <c r="A11" s="75" t="s">
        <v>75</v>
      </c>
      <c r="B11" s="290">
        <v>0.83455195153568396</v>
      </c>
      <c r="C11" s="290">
        <v>0.969299279466448</v>
      </c>
      <c r="D11" s="290">
        <v>0.85158413467373795</v>
      </c>
      <c r="E11" s="290">
        <v>0.86384446373305301</v>
      </c>
      <c r="F11" s="290">
        <v>1.03800984196938</v>
      </c>
      <c r="G11" s="290">
        <v>1.4177286764659001</v>
      </c>
      <c r="H11" s="290">
        <v>1.12954100526215</v>
      </c>
      <c r="I11" s="290">
        <v>1.0240895544266999</v>
      </c>
      <c r="J11" s="308">
        <v>1.0513795350625501</v>
      </c>
      <c r="K11" s="76">
        <v>550.41761799999995</v>
      </c>
      <c r="L11" s="5"/>
      <c r="M11" s="75" t="s">
        <v>75</v>
      </c>
      <c r="N11" s="290">
        <v>1.1510258464895999</v>
      </c>
      <c r="O11" s="290">
        <v>1.0329545138256699</v>
      </c>
      <c r="P11" s="290">
        <v>1.1724766072375099</v>
      </c>
      <c r="Q11" s="290">
        <v>1.1024397848004599</v>
      </c>
      <c r="R11" s="290">
        <v>1.30320044858936</v>
      </c>
      <c r="S11" s="290">
        <v>1.4717781883574701</v>
      </c>
      <c r="T11" s="290">
        <v>1.1866148089645401</v>
      </c>
      <c r="U11" s="290">
        <v>1.1194971561120499</v>
      </c>
      <c r="V11" s="308">
        <v>1.1984978132722099</v>
      </c>
      <c r="W11" s="77">
        <v>4068</v>
      </c>
    </row>
    <row r="12" spans="1:23" x14ac:dyDescent="0.25">
      <c r="A12" s="75" t="s">
        <v>76</v>
      </c>
      <c r="B12" s="290">
        <v>0.93676445829599098</v>
      </c>
      <c r="C12" s="290">
        <v>0.74303770998236096</v>
      </c>
      <c r="D12" s="290">
        <v>1.10277273728805</v>
      </c>
      <c r="E12" s="290">
        <v>1.19410679427092</v>
      </c>
      <c r="F12" s="290">
        <v>0.98002165577407296</v>
      </c>
      <c r="G12" s="290">
        <v>0.95869861640642096</v>
      </c>
      <c r="H12" s="290">
        <v>0.957081926037326</v>
      </c>
      <c r="I12" s="290">
        <v>1.0260358111681001</v>
      </c>
      <c r="J12" s="308">
        <v>0.99117334326314899</v>
      </c>
      <c r="K12" s="76">
        <v>1736.5332519999999</v>
      </c>
      <c r="L12" s="5"/>
      <c r="M12" s="75" t="s">
        <v>76</v>
      </c>
      <c r="N12" s="290">
        <v>1.7453324809180999</v>
      </c>
      <c r="O12" s="290">
        <v>1.36951668186358</v>
      </c>
      <c r="P12" s="290">
        <v>1.5768873822190099</v>
      </c>
      <c r="Q12" s="290">
        <v>1.50429654342657</v>
      </c>
      <c r="R12" s="290">
        <v>1.21085696722314</v>
      </c>
      <c r="S12" s="290">
        <v>1.0903265526693899</v>
      </c>
      <c r="T12" s="290">
        <v>1.05535271872749</v>
      </c>
      <c r="U12" s="290">
        <v>1.1043854889023399</v>
      </c>
      <c r="V12" s="308">
        <v>1.1484371656734</v>
      </c>
      <c r="W12" s="77">
        <v>9075</v>
      </c>
    </row>
    <row r="13" spans="1:23" x14ac:dyDescent="0.25">
      <c r="A13" s="75" t="s">
        <v>77</v>
      </c>
      <c r="B13" s="290">
        <v>0.92238706068754395</v>
      </c>
      <c r="C13" s="290">
        <v>1.1301005830195401</v>
      </c>
      <c r="D13" s="290">
        <v>0.89225934170216303</v>
      </c>
      <c r="E13" s="290">
        <v>0.95275332487836795</v>
      </c>
      <c r="F13" s="290">
        <v>0.85420994276960005</v>
      </c>
      <c r="G13" s="290">
        <v>0.88295139113667498</v>
      </c>
      <c r="H13" s="290">
        <v>0.976919031747156</v>
      </c>
      <c r="I13" s="290">
        <v>0.98032850894608403</v>
      </c>
      <c r="J13" s="308">
        <v>0.92140188819304103</v>
      </c>
      <c r="K13" s="76">
        <v>4541.8433230000001</v>
      </c>
      <c r="L13" s="5"/>
      <c r="M13" s="75" t="s">
        <v>77</v>
      </c>
      <c r="N13" s="290">
        <v>1.56294724938928</v>
      </c>
      <c r="O13" s="290">
        <v>1.7317959147342299</v>
      </c>
      <c r="P13" s="290">
        <v>1.3115205733052999</v>
      </c>
      <c r="Q13" s="290">
        <v>1.18236465584756</v>
      </c>
      <c r="R13" s="290">
        <v>1.0056748158108699</v>
      </c>
      <c r="S13" s="290">
        <v>0.95145653413084097</v>
      </c>
      <c r="T13" s="290">
        <v>1.1006480314667599</v>
      </c>
      <c r="U13" s="290">
        <v>1.0763911158063899</v>
      </c>
      <c r="V13" s="308">
        <v>1.0670828427672201</v>
      </c>
      <c r="W13" s="77">
        <v>16842</v>
      </c>
    </row>
    <row r="14" spans="1:23" x14ac:dyDescent="0.25">
      <c r="A14" s="75" t="s">
        <v>78</v>
      </c>
      <c r="B14" s="290">
        <v>1.6645508572290399</v>
      </c>
      <c r="C14" s="290">
        <v>1.0746210875858799</v>
      </c>
      <c r="D14" s="290">
        <v>1.06057355847976</v>
      </c>
      <c r="E14" s="290">
        <v>0.87645664563486503</v>
      </c>
      <c r="F14" s="290">
        <v>0.83577324573646905</v>
      </c>
      <c r="G14" s="290">
        <v>0.85003002246150505</v>
      </c>
      <c r="H14" s="290">
        <v>0.93484410316562105</v>
      </c>
      <c r="I14" s="290">
        <v>1.0134190890994099</v>
      </c>
      <c r="J14" s="308">
        <v>0.90777466111852401</v>
      </c>
      <c r="K14" s="76">
        <v>7979.0666119999996</v>
      </c>
      <c r="L14" s="5"/>
      <c r="M14" s="75" t="s">
        <v>78</v>
      </c>
      <c r="N14" s="290">
        <v>1.6372768053233699</v>
      </c>
      <c r="O14" s="290">
        <v>1.4480457692628901</v>
      </c>
      <c r="P14" s="290">
        <v>1.26995429722663</v>
      </c>
      <c r="Q14" s="290">
        <v>1.0631941893471399</v>
      </c>
      <c r="R14" s="290">
        <v>0.97571865725684004</v>
      </c>
      <c r="S14" s="290">
        <v>0.96885177800688005</v>
      </c>
      <c r="T14" s="290">
        <v>1.0845772333625601</v>
      </c>
      <c r="U14" s="290">
        <v>1.1211886465568099</v>
      </c>
      <c r="V14" s="308">
        <v>1.06204932138107</v>
      </c>
      <c r="W14" s="77">
        <v>25219</v>
      </c>
    </row>
    <row r="15" spans="1:23" x14ac:dyDescent="0.25">
      <c r="A15" s="75" t="s">
        <v>188</v>
      </c>
      <c r="B15" s="290">
        <v>1.16077889905321</v>
      </c>
      <c r="C15" s="290">
        <v>0.89408787046933103</v>
      </c>
      <c r="D15" s="290">
        <v>0.98118603591479703</v>
      </c>
      <c r="E15" s="290">
        <v>0.93389099876746295</v>
      </c>
      <c r="F15" s="290">
        <v>0.91743532731539801</v>
      </c>
      <c r="G15" s="290">
        <v>0.87201073447571997</v>
      </c>
      <c r="H15" s="290">
        <v>0.86578251874826095</v>
      </c>
      <c r="I15" s="290">
        <v>1.0554649458013901</v>
      </c>
      <c r="J15" s="308">
        <v>0.91880826132740601</v>
      </c>
      <c r="K15" s="76">
        <v>10499.520533000001</v>
      </c>
      <c r="L15" s="5"/>
      <c r="M15" s="75" t="s">
        <v>188</v>
      </c>
      <c r="N15" s="290">
        <v>1.4883192850453399</v>
      </c>
      <c r="O15" s="290">
        <v>1.2859514391810201</v>
      </c>
      <c r="P15" s="290">
        <v>1.1315551706789</v>
      </c>
      <c r="Q15" s="290">
        <v>1.0629630455524299</v>
      </c>
      <c r="R15" s="290">
        <v>0.98503942786787602</v>
      </c>
      <c r="S15" s="290">
        <v>0.97736273459331402</v>
      </c>
      <c r="T15" s="290">
        <v>1.00710141695591</v>
      </c>
      <c r="U15" s="290">
        <v>1.13306715820091</v>
      </c>
      <c r="V15" s="308">
        <v>1.0423567067020401</v>
      </c>
      <c r="W15" s="77">
        <v>31952</v>
      </c>
    </row>
    <row r="16" spans="1:23" x14ac:dyDescent="0.25">
      <c r="A16" s="75" t="s">
        <v>189</v>
      </c>
      <c r="B16" s="290">
        <v>0.72955945436968805</v>
      </c>
      <c r="C16" s="290">
        <v>0.88138489022967104</v>
      </c>
      <c r="D16" s="290">
        <v>0.96449315709795302</v>
      </c>
      <c r="E16" s="290">
        <v>0.92392193917715304</v>
      </c>
      <c r="F16" s="290">
        <v>0.86239364686665199</v>
      </c>
      <c r="G16" s="290">
        <v>0.81518762880374995</v>
      </c>
      <c r="H16" s="290">
        <v>0.885167985636926</v>
      </c>
      <c r="I16" s="290">
        <v>1.0358897219286001</v>
      </c>
      <c r="J16" s="308">
        <v>0.87873743428389195</v>
      </c>
      <c r="K16" s="76">
        <v>11162.667622000001</v>
      </c>
      <c r="L16" s="5"/>
      <c r="M16" s="75" t="s">
        <v>189</v>
      </c>
      <c r="N16" s="290">
        <v>1.1231057401843401</v>
      </c>
      <c r="O16" s="290">
        <v>1.19477733408954</v>
      </c>
      <c r="P16" s="290">
        <v>1.2101520443825999</v>
      </c>
      <c r="Q16" s="290">
        <v>1.0927004908525799</v>
      </c>
      <c r="R16" s="290">
        <v>0.97007746184999799</v>
      </c>
      <c r="S16" s="290">
        <v>0.92466137677460603</v>
      </c>
      <c r="T16" s="290">
        <v>1.0177441937821201</v>
      </c>
      <c r="U16" s="290">
        <v>1.1258325713695201</v>
      </c>
      <c r="V16" s="308">
        <v>1.02235409618687</v>
      </c>
      <c r="W16" s="77">
        <v>36648</v>
      </c>
    </row>
    <row r="17" spans="1:26" x14ac:dyDescent="0.25">
      <c r="A17" s="75" t="s">
        <v>190</v>
      </c>
      <c r="B17" s="290">
        <v>0.82759620798705502</v>
      </c>
      <c r="C17" s="290">
        <v>0.818912771976956</v>
      </c>
      <c r="D17" s="290">
        <v>0.85335509961961498</v>
      </c>
      <c r="E17" s="290">
        <v>0.82795364855924902</v>
      </c>
      <c r="F17" s="290">
        <v>0.86665553750156799</v>
      </c>
      <c r="G17" s="290">
        <v>0.86004021986657797</v>
      </c>
      <c r="H17" s="290">
        <v>0.96563221183450199</v>
      </c>
      <c r="I17" s="290">
        <v>0.98817926595551897</v>
      </c>
      <c r="J17" s="308">
        <v>0.88619719233759298</v>
      </c>
      <c r="K17" s="76">
        <v>11590.927416</v>
      </c>
      <c r="L17" s="5"/>
      <c r="M17" s="75" t="s">
        <v>190</v>
      </c>
      <c r="N17" s="290">
        <v>1.23097420558487</v>
      </c>
      <c r="O17" s="290">
        <v>1.14159493979084</v>
      </c>
      <c r="P17" s="290">
        <v>1.0609205355148199</v>
      </c>
      <c r="Q17" s="290">
        <v>0.981044705733088</v>
      </c>
      <c r="R17" s="290">
        <v>0.95084943618959195</v>
      </c>
      <c r="S17" s="290">
        <v>0.96334398910869001</v>
      </c>
      <c r="T17" s="290">
        <v>1.05119547578527</v>
      </c>
      <c r="U17" s="290">
        <v>1.08225278601611</v>
      </c>
      <c r="V17" s="308">
        <v>1.0149305883210999</v>
      </c>
      <c r="W17" s="77">
        <v>40310</v>
      </c>
    </row>
    <row r="18" spans="1:26" x14ac:dyDescent="0.25">
      <c r="A18" s="75" t="s">
        <v>191</v>
      </c>
      <c r="B18" s="290">
        <v>0.92875706718710904</v>
      </c>
      <c r="C18" s="290">
        <v>0.89896748589220399</v>
      </c>
      <c r="D18" s="290">
        <v>0.77289180976126104</v>
      </c>
      <c r="E18" s="290">
        <v>0.84292450592123103</v>
      </c>
      <c r="F18" s="290">
        <v>0.82076332783996997</v>
      </c>
      <c r="G18" s="290">
        <v>0.87578640519222795</v>
      </c>
      <c r="H18" s="290">
        <v>0.89875832360409202</v>
      </c>
      <c r="I18" s="290">
        <v>0.99745878364845497</v>
      </c>
      <c r="J18" s="308">
        <v>0.87308877899223702</v>
      </c>
      <c r="K18" s="76">
        <v>11480.969368</v>
      </c>
      <c r="L18" s="5"/>
      <c r="M18" s="75" t="s">
        <v>191</v>
      </c>
      <c r="N18" s="290">
        <v>1.1926210728136499</v>
      </c>
      <c r="O18" s="290">
        <v>1.1127741017449</v>
      </c>
      <c r="P18" s="290">
        <v>1.00824799479896</v>
      </c>
      <c r="Q18" s="290">
        <v>0.98796184533748499</v>
      </c>
      <c r="R18" s="290">
        <v>0.91764412763319303</v>
      </c>
      <c r="S18" s="290">
        <v>0.95084860186095199</v>
      </c>
      <c r="T18" s="290">
        <v>0.99727812503788504</v>
      </c>
      <c r="U18" s="290">
        <v>1.0542969864702401</v>
      </c>
      <c r="V18" s="308">
        <v>0.98616890041990002</v>
      </c>
      <c r="W18" s="77">
        <v>43267</v>
      </c>
    </row>
    <row r="19" spans="1:26" x14ac:dyDescent="0.25">
      <c r="A19" s="75" t="s">
        <v>192</v>
      </c>
      <c r="B19" s="290">
        <v>0.60690551175063101</v>
      </c>
      <c r="C19" s="290">
        <v>1.0360017503168999</v>
      </c>
      <c r="D19" s="290">
        <v>0.88585108133943802</v>
      </c>
      <c r="E19" s="290">
        <v>0.91372170300687705</v>
      </c>
      <c r="F19" s="290">
        <v>0.84525913447816403</v>
      </c>
      <c r="G19" s="290">
        <v>0.88705192386158704</v>
      </c>
      <c r="H19" s="290">
        <v>1.03453707391188</v>
      </c>
      <c r="I19" s="290">
        <v>1.02560536587439</v>
      </c>
      <c r="J19" s="308">
        <v>0.91966433036191797</v>
      </c>
      <c r="K19" s="76">
        <v>9844.8390299999992</v>
      </c>
      <c r="L19" s="5"/>
      <c r="M19" s="75" t="s">
        <v>192</v>
      </c>
      <c r="N19" s="290">
        <v>0.84354189806358004</v>
      </c>
      <c r="O19" s="290">
        <v>1.13162674104787</v>
      </c>
      <c r="P19" s="290">
        <v>1.1630900341622801</v>
      </c>
      <c r="Q19" s="290">
        <v>1.03491605486231</v>
      </c>
      <c r="R19" s="290">
        <v>0.93114832445664097</v>
      </c>
      <c r="S19" s="290">
        <v>0.98498515875054304</v>
      </c>
      <c r="T19" s="290">
        <v>1.0635882291360299</v>
      </c>
      <c r="U19" s="290">
        <v>1.04411843881163</v>
      </c>
      <c r="V19" s="308">
        <v>1.01097910754482</v>
      </c>
      <c r="W19" s="77">
        <v>38953</v>
      </c>
    </row>
    <row r="20" spans="1:26" x14ac:dyDescent="0.25">
      <c r="A20" s="75" t="s">
        <v>193</v>
      </c>
      <c r="B20" s="290">
        <v>0.95312799482599297</v>
      </c>
      <c r="C20" s="290">
        <v>0.937665113183349</v>
      </c>
      <c r="D20" s="290">
        <v>0.87679313313278395</v>
      </c>
      <c r="E20" s="290">
        <v>0.81409972662781904</v>
      </c>
      <c r="F20" s="290">
        <v>0.87152029197842396</v>
      </c>
      <c r="G20" s="290">
        <v>1.03862664754487</v>
      </c>
      <c r="H20" s="290">
        <v>0.96445596975534398</v>
      </c>
      <c r="I20" s="290">
        <v>1.0661093514658799</v>
      </c>
      <c r="J20" s="308">
        <v>0.95394865366320603</v>
      </c>
      <c r="K20" s="76">
        <v>7323.4168069999996</v>
      </c>
      <c r="L20" s="5"/>
      <c r="M20" s="75" t="s">
        <v>193</v>
      </c>
      <c r="N20" s="290">
        <v>1.0686820587328401</v>
      </c>
      <c r="O20" s="290">
        <v>1.0338427440248199</v>
      </c>
      <c r="P20" s="290">
        <v>1.09798203776646</v>
      </c>
      <c r="Q20" s="290">
        <v>1.05328396694674</v>
      </c>
      <c r="R20" s="290">
        <v>1.04778645566451</v>
      </c>
      <c r="S20" s="290">
        <v>1.1225907614256001</v>
      </c>
      <c r="T20" s="290">
        <v>1.0329342293580801</v>
      </c>
      <c r="U20" s="290">
        <v>1.01919125157764</v>
      </c>
      <c r="V20" s="308">
        <v>1.05529575584414</v>
      </c>
      <c r="W20" s="77">
        <v>27658</v>
      </c>
    </row>
    <row r="21" spans="1:26" x14ac:dyDescent="0.25">
      <c r="A21" s="75" t="s">
        <v>194</v>
      </c>
      <c r="B21" s="290">
        <v>0.81641766406640903</v>
      </c>
      <c r="C21" s="290">
        <v>0.99745124044158895</v>
      </c>
      <c r="D21" s="290">
        <v>0.80217523388159995</v>
      </c>
      <c r="E21" s="290">
        <v>0.871104855211563</v>
      </c>
      <c r="F21" s="290">
        <v>0.87076622447763097</v>
      </c>
      <c r="G21" s="290">
        <v>0.93630797962712498</v>
      </c>
      <c r="H21" s="290">
        <v>0.97895113748554996</v>
      </c>
      <c r="I21" s="290">
        <v>1.0907749607503801</v>
      </c>
      <c r="J21" s="308">
        <v>0.91754523225151197</v>
      </c>
      <c r="K21" s="76">
        <v>6102.2351799999997</v>
      </c>
      <c r="L21" s="5"/>
      <c r="M21" s="75" t="s">
        <v>194</v>
      </c>
      <c r="N21" s="290">
        <v>1.26311144276398</v>
      </c>
      <c r="O21" s="290">
        <v>1.2669003424735401</v>
      </c>
      <c r="P21" s="290">
        <v>0.99007756734264496</v>
      </c>
      <c r="Q21" s="290">
        <v>1.01993465889582</v>
      </c>
      <c r="R21" s="290">
        <v>1.0626590338061199</v>
      </c>
      <c r="S21" s="290">
        <v>1.07882374695304</v>
      </c>
      <c r="T21" s="290">
        <v>1.0243130390558901</v>
      </c>
      <c r="U21" s="290">
        <v>1.06325781327677</v>
      </c>
      <c r="V21" s="308">
        <v>1.0605366263536999</v>
      </c>
      <c r="W21" s="77">
        <v>15826</v>
      </c>
    </row>
    <row r="22" spans="1:26" x14ac:dyDescent="0.25">
      <c r="A22" s="75" t="s">
        <v>195</v>
      </c>
      <c r="B22" s="290">
        <v>0.72291773100843204</v>
      </c>
      <c r="C22" s="290">
        <v>1.21885295515304</v>
      </c>
      <c r="D22" s="290">
        <v>0.88599223223228196</v>
      </c>
      <c r="E22" s="290">
        <v>0.64545056693901803</v>
      </c>
      <c r="F22" s="290">
        <v>0.83770236512947904</v>
      </c>
      <c r="G22" s="290">
        <v>0.73857704532326296</v>
      </c>
      <c r="H22" s="290">
        <v>1.12970815268548</v>
      </c>
      <c r="I22" s="290">
        <v>0.80040204860436404</v>
      </c>
      <c r="J22" s="308">
        <v>0.80781454763848703</v>
      </c>
      <c r="K22" s="76">
        <v>6062.580524</v>
      </c>
      <c r="L22" s="5"/>
      <c r="M22" s="75" t="s">
        <v>195</v>
      </c>
      <c r="N22" s="290">
        <v>1.59343977004477</v>
      </c>
      <c r="O22" s="290">
        <v>1.4346836565660099</v>
      </c>
      <c r="P22" s="290">
        <v>1.1508192193450499</v>
      </c>
      <c r="Q22" s="290">
        <v>1.0402148269299401</v>
      </c>
      <c r="R22" s="290">
        <v>0.97462891456207401</v>
      </c>
      <c r="S22" s="290">
        <v>0.94680205467186196</v>
      </c>
      <c r="T22" s="290">
        <v>1.0374532384918</v>
      </c>
      <c r="U22" s="290">
        <v>0.92904493089792095</v>
      </c>
      <c r="V22" s="308">
        <v>0.99055514425886904</v>
      </c>
      <c r="W22" s="77">
        <v>8209</v>
      </c>
    </row>
    <row r="23" spans="1:26" x14ac:dyDescent="0.25">
      <c r="A23" s="75" t="s">
        <v>196</v>
      </c>
      <c r="B23" s="290">
        <v>1.48493760399498</v>
      </c>
      <c r="C23" s="290">
        <v>0.87546698628963804</v>
      </c>
      <c r="D23" s="290">
        <v>0.52764223614308703</v>
      </c>
      <c r="E23" s="290">
        <v>0.82362739316003697</v>
      </c>
      <c r="F23" s="290">
        <v>0.86780642316968304</v>
      </c>
      <c r="G23" s="290">
        <v>0.81863846545187202</v>
      </c>
      <c r="H23" s="290">
        <v>1.0909383257644201</v>
      </c>
      <c r="I23" s="290">
        <v>0.243695337825653</v>
      </c>
      <c r="J23" s="308">
        <v>0.84899116336939195</v>
      </c>
      <c r="K23" s="76">
        <v>3919.3710649999998</v>
      </c>
      <c r="L23" s="5"/>
      <c r="M23" s="75" t="s">
        <v>196</v>
      </c>
      <c r="N23" s="290">
        <v>2.18461957481126</v>
      </c>
      <c r="O23" s="290">
        <v>1.81668863591452</v>
      </c>
      <c r="P23" s="290">
        <v>1.3355909716126999</v>
      </c>
      <c r="Q23" s="290">
        <v>1.12094297230544</v>
      </c>
      <c r="R23" s="290">
        <v>0.96961999878391703</v>
      </c>
      <c r="S23" s="290">
        <v>0.94817040162704902</v>
      </c>
      <c r="T23" s="290">
        <v>0.90099370763242104</v>
      </c>
      <c r="U23" s="290">
        <v>0.14507767729785701</v>
      </c>
      <c r="V23" s="308">
        <v>0.98371899054739298</v>
      </c>
      <c r="W23" s="77">
        <v>3297</v>
      </c>
    </row>
    <row r="24" spans="1:26" x14ac:dyDescent="0.25">
      <c r="A24" s="75" t="s">
        <v>197</v>
      </c>
      <c r="B24" s="290">
        <v>1.0294545672050299</v>
      </c>
      <c r="C24" s="290">
        <v>1.2490404615211801</v>
      </c>
      <c r="D24" s="290">
        <v>0.79600127255509001</v>
      </c>
      <c r="E24" s="290">
        <v>0.67541288521847398</v>
      </c>
      <c r="F24" s="290">
        <v>0.648425706619563</v>
      </c>
      <c r="G24" s="290">
        <v>0.81418198608747305</v>
      </c>
      <c r="H24" s="290">
        <v>9.0242579905189496E-2</v>
      </c>
      <c r="I24" s="290">
        <v>0.35257171277163701</v>
      </c>
      <c r="J24" s="308">
        <v>0.68459813573190398</v>
      </c>
      <c r="K24" s="76">
        <v>760.41313200000002</v>
      </c>
      <c r="L24" s="5"/>
      <c r="M24" s="75" t="s">
        <v>197</v>
      </c>
      <c r="N24" s="290">
        <v>2.4255598694265399</v>
      </c>
      <c r="O24" s="290">
        <v>2.0513276482771698</v>
      </c>
      <c r="P24" s="290">
        <v>1.41051621295605</v>
      </c>
      <c r="Q24" s="290">
        <v>0.80488368985332004</v>
      </c>
      <c r="R24" s="290">
        <v>0.78110396555310102</v>
      </c>
      <c r="S24" s="290">
        <v>0.97888944878739803</v>
      </c>
      <c r="T24" s="290">
        <v>0.73688131594178397</v>
      </c>
      <c r="U24" s="290">
        <v>0.25111916505269399</v>
      </c>
      <c r="V24" s="308">
        <v>0.87441085669108998</v>
      </c>
      <c r="W24" s="77">
        <v>630</v>
      </c>
    </row>
    <row r="25" spans="1:26" x14ac:dyDescent="0.25">
      <c r="A25" s="75" t="s">
        <v>198</v>
      </c>
      <c r="B25" s="290">
        <v>3.2446696728181998</v>
      </c>
      <c r="C25" s="290">
        <v>2.2909677436575802</v>
      </c>
      <c r="D25" s="290">
        <v>1.0278028833319599</v>
      </c>
      <c r="E25" s="290">
        <v>1.5657030873261699</v>
      </c>
      <c r="F25" s="290">
        <v>0.45022160518774801</v>
      </c>
      <c r="G25" s="290">
        <v>0.40884979672271898</v>
      </c>
      <c r="H25" s="290">
        <v>0.52038103571921401</v>
      </c>
      <c r="I25" s="290">
        <v>0</v>
      </c>
      <c r="J25" s="308">
        <v>0.53346149000531695</v>
      </c>
      <c r="K25" s="76">
        <v>30.229679999999998</v>
      </c>
      <c r="L25" s="5"/>
      <c r="M25" s="75" t="s">
        <v>198</v>
      </c>
      <c r="N25" s="290">
        <v>5.3042347987142904</v>
      </c>
      <c r="O25" s="290">
        <v>2.4757176199787598</v>
      </c>
      <c r="P25" s="290">
        <v>1.9436298514980499</v>
      </c>
      <c r="Q25" s="290">
        <v>1.53707878725588</v>
      </c>
      <c r="R25" s="290">
        <v>0.50989344067376996</v>
      </c>
      <c r="S25" s="290">
        <v>0.31195197512515299</v>
      </c>
      <c r="T25" s="290">
        <v>0.50921932258719904</v>
      </c>
      <c r="U25" s="290">
        <v>0</v>
      </c>
      <c r="V25" s="308">
        <v>0.893562980467007</v>
      </c>
      <c r="W25" s="77">
        <v>49</v>
      </c>
    </row>
    <row r="26" spans="1:26" x14ac:dyDescent="0.25">
      <c r="A26" s="78" t="s">
        <v>161</v>
      </c>
      <c r="B26" s="293">
        <v>0.90699663795563601</v>
      </c>
      <c r="C26" s="293">
        <v>0.93658610350282501</v>
      </c>
      <c r="D26" s="293">
        <v>0.88979555009593703</v>
      </c>
      <c r="E26" s="293">
        <v>0.86435267900675905</v>
      </c>
      <c r="F26" s="293">
        <v>0.85491882744680503</v>
      </c>
      <c r="G26" s="293">
        <v>0.86542015740529399</v>
      </c>
      <c r="H26" s="293">
        <v>0.941961669535059</v>
      </c>
      <c r="I26" s="293">
        <v>1.0215363568762099</v>
      </c>
      <c r="J26" s="309">
        <v>0.89405049152580196</v>
      </c>
      <c r="K26" s="80">
        <v>93585.031161999999</v>
      </c>
      <c r="L26" s="5"/>
      <c r="M26" s="78" t="s">
        <v>161</v>
      </c>
      <c r="N26" s="293">
        <v>1.22238275724545</v>
      </c>
      <c r="O26" s="293">
        <v>1.20122486881306</v>
      </c>
      <c r="P26" s="293">
        <v>1.13152477754741</v>
      </c>
      <c r="Q26" s="293">
        <v>1.04691065019365</v>
      </c>
      <c r="R26" s="293">
        <v>0.97498587506673695</v>
      </c>
      <c r="S26" s="293">
        <v>0.98405212910704098</v>
      </c>
      <c r="T26" s="293">
        <v>1.0398332410397499</v>
      </c>
      <c r="U26" s="293">
        <v>1.08190801906986</v>
      </c>
      <c r="V26" s="309">
        <v>1.0307559296286599</v>
      </c>
      <c r="W26" s="81">
        <v>302003</v>
      </c>
    </row>
    <row r="27" spans="1:26" s="5" customFormat="1" ht="12.75" x14ac:dyDescent="0.2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6"/>
      <c r="L27" s="86"/>
      <c r="M27" s="87"/>
      <c r="N27" s="88"/>
      <c r="O27" s="88"/>
      <c r="P27" s="88"/>
      <c r="Q27" s="88"/>
      <c r="R27" s="88"/>
      <c r="S27" s="88"/>
      <c r="T27" s="88"/>
      <c r="U27" s="88"/>
      <c r="V27" s="85"/>
      <c r="X27" s="89"/>
      <c r="Y27" s="89"/>
      <c r="Z27" s="90"/>
    </row>
    <row r="28" spans="1:26" s="5" customFormat="1" ht="12.75" customHeight="1" x14ac:dyDescent="0.2">
      <c r="A28" s="91"/>
      <c r="B28" s="91"/>
      <c r="C28" s="92"/>
      <c r="D28" s="92"/>
      <c r="E28" s="92"/>
      <c r="F28" s="92"/>
      <c r="G28" s="400" t="s">
        <v>126</v>
      </c>
      <c r="H28" s="400"/>
      <c r="I28" s="400"/>
      <c r="J28" s="400"/>
      <c r="K28" s="400"/>
      <c r="L28" s="400"/>
      <c r="M28" s="400"/>
      <c r="N28" s="400"/>
      <c r="O28" s="400"/>
      <c r="P28" s="92"/>
      <c r="Q28" s="92"/>
      <c r="R28" s="92"/>
      <c r="S28" s="93"/>
      <c r="T28" s="92"/>
      <c r="U28" s="92"/>
      <c r="V28" s="92"/>
      <c r="W28" s="39"/>
      <c r="X28" s="94"/>
      <c r="Y28" s="94"/>
      <c r="Z28" s="94"/>
    </row>
    <row r="29" spans="1:26" s="5" customFormat="1" ht="12.75" customHeight="1" x14ac:dyDescent="0.2">
      <c r="A29" s="67"/>
      <c r="B29" s="401" t="s">
        <v>63</v>
      </c>
      <c r="C29" s="401"/>
      <c r="D29" s="401"/>
      <c r="E29" s="401"/>
      <c r="F29" s="401"/>
      <c r="G29" s="401"/>
      <c r="H29" s="401"/>
      <c r="I29" s="401"/>
      <c r="J29" s="67"/>
      <c r="K29" s="67"/>
      <c r="L29" s="82"/>
      <c r="M29" s="82"/>
      <c r="N29" s="401" t="s">
        <v>60</v>
      </c>
      <c r="O29" s="401"/>
      <c r="P29" s="401"/>
      <c r="Q29" s="401"/>
      <c r="R29" s="401"/>
      <c r="S29" s="401"/>
      <c r="T29" s="401"/>
      <c r="U29" s="401"/>
      <c r="V29" s="67"/>
      <c r="W29" s="83"/>
    </row>
    <row r="30" spans="1:26" s="5" customFormat="1" ht="12.75" x14ac:dyDescent="0.2">
      <c r="A30" s="70"/>
      <c r="B30" s="402" t="s">
        <v>87</v>
      </c>
      <c r="C30" s="402"/>
      <c r="D30" s="402"/>
      <c r="E30" s="402"/>
      <c r="F30" s="402"/>
      <c r="G30" s="402"/>
      <c r="H30" s="402"/>
      <c r="I30" s="402"/>
      <c r="J30" s="71"/>
      <c r="K30" s="71"/>
      <c r="M30" s="70"/>
      <c r="N30" s="402" t="s">
        <v>87</v>
      </c>
      <c r="O30" s="402"/>
      <c r="P30" s="402"/>
      <c r="Q30" s="402"/>
      <c r="R30" s="402"/>
      <c r="S30" s="402"/>
      <c r="T30" s="402"/>
      <c r="U30" s="402"/>
      <c r="V30" s="71"/>
      <c r="W30" s="71"/>
    </row>
    <row r="31" spans="1:26" s="32" customFormat="1" ht="12.75" x14ac:dyDescent="0.2">
      <c r="A31" s="72" t="s">
        <v>70</v>
      </c>
      <c r="B31" s="73" t="s">
        <v>88</v>
      </c>
      <c r="C31" s="73" t="s">
        <v>89</v>
      </c>
      <c r="D31" s="73" t="s">
        <v>90</v>
      </c>
      <c r="E31" s="73" t="s">
        <v>91</v>
      </c>
      <c r="F31" s="73" t="s">
        <v>92</v>
      </c>
      <c r="G31" s="73" t="s">
        <v>93</v>
      </c>
      <c r="H31" s="73" t="s">
        <v>94</v>
      </c>
      <c r="I31" s="73" t="s">
        <v>95</v>
      </c>
      <c r="J31" s="74" t="s">
        <v>161</v>
      </c>
      <c r="K31" s="74" t="s">
        <v>163</v>
      </c>
      <c r="M31" s="72" t="s">
        <v>70</v>
      </c>
      <c r="N31" s="73" t="s">
        <v>88</v>
      </c>
      <c r="O31" s="73" t="s">
        <v>89</v>
      </c>
      <c r="P31" s="73" t="s">
        <v>90</v>
      </c>
      <c r="Q31" s="73" t="s">
        <v>91</v>
      </c>
      <c r="R31" s="73" t="s">
        <v>92</v>
      </c>
      <c r="S31" s="73" t="s">
        <v>93</v>
      </c>
      <c r="T31" s="73" t="s">
        <v>94</v>
      </c>
      <c r="U31" s="73" t="s">
        <v>95</v>
      </c>
      <c r="V31" s="74" t="s">
        <v>161</v>
      </c>
      <c r="W31" s="74" t="s">
        <v>137</v>
      </c>
    </row>
    <row r="32" spans="1:26" x14ac:dyDescent="0.25">
      <c r="A32" s="75" t="s">
        <v>75</v>
      </c>
      <c r="B32" s="290">
        <v>1.5718107968921999</v>
      </c>
      <c r="C32" s="290">
        <v>1.3286876659608899</v>
      </c>
      <c r="D32" s="290">
        <v>2.5027898389161001</v>
      </c>
      <c r="E32" s="290">
        <v>1.2529310533340701</v>
      </c>
      <c r="F32" s="290">
        <v>1.3353669649570701</v>
      </c>
      <c r="G32" s="290">
        <v>1.26647086178033</v>
      </c>
      <c r="H32" s="290">
        <v>1.2823357202690999</v>
      </c>
      <c r="I32" s="290">
        <v>1.1079285792601601</v>
      </c>
      <c r="J32" s="308">
        <v>1.3175446182141799</v>
      </c>
      <c r="K32" s="76">
        <v>121.686733</v>
      </c>
      <c r="L32" s="5"/>
      <c r="M32" s="75" t="s">
        <v>75</v>
      </c>
      <c r="N32" s="290">
        <v>2.2962114970473602</v>
      </c>
      <c r="O32" s="290">
        <v>2.0096625624821902</v>
      </c>
      <c r="P32" s="290">
        <v>2.0420654479336098</v>
      </c>
      <c r="Q32" s="290">
        <v>1.63716861517361</v>
      </c>
      <c r="R32" s="290">
        <v>1.6194223522795601</v>
      </c>
      <c r="S32" s="290">
        <v>1.32809519321696</v>
      </c>
      <c r="T32" s="290">
        <v>1.25526759909803</v>
      </c>
      <c r="U32" s="290">
        <v>1.17485082661389</v>
      </c>
      <c r="V32" s="308">
        <v>1.4277257956079601</v>
      </c>
      <c r="W32" s="77">
        <v>1158</v>
      </c>
    </row>
    <row r="33" spans="1:23" x14ac:dyDescent="0.25">
      <c r="A33" s="75" t="s">
        <v>76</v>
      </c>
      <c r="B33" s="290">
        <v>1.2702543227387499</v>
      </c>
      <c r="C33" s="290">
        <v>1.1105310612532999</v>
      </c>
      <c r="D33" s="290">
        <v>1.93080483591179</v>
      </c>
      <c r="E33" s="290">
        <v>1.2342818494204799</v>
      </c>
      <c r="F33" s="290">
        <v>1.03618801586703</v>
      </c>
      <c r="G33" s="290">
        <v>0.92543194827780195</v>
      </c>
      <c r="H33" s="290">
        <v>0.86044598562379104</v>
      </c>
      <c r="I33" s="290">
        <v>1.13561430593287</v>
      </c>
      <c r="J33" s="308">
        <v>1.05184865810219</v>
      </c>
      <c r="K33" s="76">
        <v>299.48159299999998</v>
      </c>
      <c r="L33" s="5"/>
      <c r="M33" s="75" t="s">
        <v>76</v>
      </c>
      <c r="N33" s="290">
        <v>2.2174771051459499</v>
      </c>
      <c r="O33" s="290">
        <v>1.7698448283747299</v>
      </c>
      <c r="P33" s="290">
        <v>2.1518941033688699</v>
      </c>
      <c r="Q33" s="290">
        <v>1.92475290837075</v>
      </c>
      <c r="R33" s="290">
        <v>1.2509345446376301</v>
      </c>
      <c r="S33" s="290">
        <v>1.01342936621532</v>
      </c>
      <c r="T33" s="290">
        <v>0.90847082720024996</v>
      </c>
      <c r="U33" s="290">
        <v>1.21593049151277</v>
      </c>
      <c r="V33" s="308">
        <v>1.18606994432922</v>
      </c>
      <c r="W33" s="77">
        <v>2328</v>
      </c>
    </row>
    <row r="34" spans="1:23" x14ac:dyDescent="0.25">
      <c r="A34" s="75" t="s">
        <v>77</v>
      </c>
      <c r="B34" s="290">
        <v>0.81034653454689498</v>
      </c>
      <c r="C34" s="290">
        <v>0.70008360878989395</v>
      </c>
      <c r="D34" s="290">
        <v>1.23555803159402</v>
      </c>
      <c r="E34" s="290">
        <v>1.0426988702712801</v>
      </c>
      <c r="F34" s="290">
        <v>0.85687992033911198</v>
      </c>
      <c r="G34" s="290">
        <v>0.73314671330817305</v>
      </c>
      <c r="H34" s="290">
        <v>1.0567341919132001</v>
      </c>
      <c r="I34" s="290">
        <v>1.1110282418615001</v>
      </c>
      <c r="J34" s="308">
        <v>0.95376389084919899</v>
      </c>
      <c r="K34" s="76">
        <v>649.65325199999995</v>
      </c>
      <c r="L34" s="5"/>
      <c r="M34" s="75" t="s">
        <v>77</v>
      </c>
      <c r="N34" s="290">
        <v>1.36435923546222</v>
      </c>
      <c r="O34" s="290">
        <v>1.4206354677424899</v>
      </c>
      <c r="P34" s="290">
        <v>1.2042332424775799</v>
      </c>
      <c r="Q34" s="290">
        <v>1.2069240132718</v>
      </c>
      <c r="R34" s="290">
        <v>0.95842564482261094</v>
      </c>
      <c r="S34" s="290">
        <v>0.88698395669199304</v>
      </c>
      <c r="T34" s="290">
        <v>1.05454775992327</v>
      </c>
      <c r="U34" s="290">
        <v>1.2278676923188001</v>
      </c>
      <c r="V34" s="308">
        <v>1.0940648435461799</v>
      </c>
      <c r="W34" s="77">
        <v>4237</v>
      </c>
    </row>
    <row r="35" spans="1:23" x14ac:dyDescent="0.25">
      <c r="A35" s="75" t="s">
        <v>78</v>
      </c>
      <c r="B35" s="290">
        <v>1.4059672399180601</v>
      </c>
      <c r="C35" s="290">
        <v>0.71201721596953305</v>
      </c>
      <c r="D35" s="290">
        <v>0.71457430655117504</v>
      </c>
      <c r="E35" s="290">
        <v>0.81396197533689696</v>
      </c>
      <c r="F35" s="290">
        <v>0.75825869019737302</v>
      </c>
      <c r="G35" s="290">
        <v>0.97045166075462796</v>
      </c>
      <c r="H35" s="290">
        <v>1.0789945896764499</v>
      </c>
      <c r="I35" s="290">
        <v>1.14601852408317</v>
      </c>
      <c r="J35" s="308">
        <v>0.98110498471702901</v>
      </c>
      <c r="K35" s="76">
        <v>1049.8620189999999</v>
      </c>
      <c r="L35" s="5"/>
      <c r="M35" s="75" t="s">
        <v>78</v>
      </c>
      <c r="N35" s="290">
        <v>2.2188097979266299</v>
      </c>
      <c r="O35" s="290">
        <v>1.19085092741457</v>
      </c>
      <c r="P35" s="290">
        <v>1.1489045036035701</v>
      </c>
      <c r="Q35" s="290">
        <v>0.93907336982896705</v>
      </c>
      <c r="R35" s="290">
        <v>0.88857689813048601</v>
      </c>
      <c r="S35" s="290">
        <v>1.0860051575763801</v>
      </c>
      <c r="T35" s="290">
        <v>1.22654402690449</v>
      </c>
      <c r="U35" s="290">
        <v>1.26420845006549</v>
      </c>
      <c r="V35" s="308">
        <v>1.17173027851291</v>
      </c>
      <c r="W35" s="77">
        <v>6766</v>
      </c>
    </row>
    <row r="36" spans="1:23" x14ac:dyDescent="0.25">
      <c r="A36" s="75" t="s">
        <v>188</v>
      </c>
      <c r="B36" s="290">
        <v>1.08509590611624</v>
      </c>
      <c r="C36" s="290">
        <v>0.73090784712524104</v>
      </c>
      <c r="D36" s="290">
        <v>0.93575624056780904</v>
      </c>
      <c r="E36" s="290">
        <v>0.81219256003555496</v>
      </c>
      <c r="F36" s="290">
        <v>0.85353883734128699</v>
      </c>
      <c r="G36" s="290">
        <v>0.95581763464080105</v>
      </c>
      <c r="H36" s="290">
        <v>1.00366603521166</v>
      </c>
      <c r="I36" s="290">
        <v>1.0701644158205701</v>
      </c>
      <c r="J36" s="308">
        <v>0.96418447187511802</v>
      </c>
      <c r="K36" s="76">
        <v>1295.9173760000001</v>
      </c>
      <c r="L36" s="5"/>
      <c r="M36" s="75" t="s">
        <v>188</v>
      </c>
      <c r="N36" s="290">
        <v>1.3192773823109101</v>
      </c>
      <c r="O36" s="290">
        <v>1.2938387023325799</v>
      </c>
      <c r="P36" s="290">
        <v>1.19472267450292</v>
      </c>
      <c r="Q36" s="290">
        <v>1.07416668639704</v>
      </c>
      <c r="R36" s="290">
        <v>1.02720197185036</v>
      </c>
      <c r="S36" s="290">
        <v>1.08115920811849</v>
      </c>
      <c r="T36" s="290">
        <v>1.13809272267297</v>
      </c>
      <c r="U36" s="290">
        <v>1.2002286811135601</v>
      </c>
      <c r="V36" s="308">
        <v>1.1374276462877499</v>
      </c>
      <c r="W36" s="77">
        <v>8449</v>
      </c>
    </row>
    <row r="37" spans="1:23" x14ac:dyDescent="0.25">
      <c r="A37" s="75" t="s">
        <v>189</v>
      </c>
      <c r="B37" s="290">
        <v>1.2022666216356099</v>
      </c>
      <c r="C37" s="290">
        <v>0.66773603352994704</v>
      </c>
      <c r="D37" s="290">
        <v>1.0860891482491699</v>
      </c>
      <c r="E37" s="290">
        <v>0.91074156682599405</v>
      </c>
      <c r="F37" s="290">
        <v>0.93618886234490395</v>
      </c>
      <c r="G37" s="290">
        <v>0.98324892742887904</v>
      </c>
      <c r="H37" s="290">
        <v>0.92093099967381598</v>
      </c>
      <c r="I37" s="290">
        <v>0.97816768177082003</v>
      </c>
      <c r="J37" s="308">
        <v>0.953349030215911</v>
      </c>
      <c r="K37" s="76">
        <v>1443.7762070000001</v>
      </c>
      <c r="L37" s="5"/>
      <c r="M37" s="75" t="s">
        <v>189</v>
      </c>
      <c r="N37" s="290">
        <v>1.6169670444989499</v>
      </c>
      <c r="O37" s="290">
        <v>1.03380145418282</v>
      </c>
      <c r="P37" s="290">
        <v>1.15539938927315</v>
      </c>
      <c r="Q37" s="290">
        <v>1.0810243250315901</v>
      </c>
      <c r="R37" s="290">
        <v>1.04540345815359</v>
      </c>
      <c r="S37" s="290">
        <v>1.10070074400698</v>
      </c>
      <c r="T37" s="290">
        <v>1.1277891121450301</v>
      </c>
      <c r="U37" s="290">
        <v>1.1862761484125399</v>
      </c>
      <c r="V37" s="308">
        <v>1.12863516524602</v>
      </c>
      <c r="W37" s="77">
        <v>9385</v>
      </c>
    </row>
    <row r="38" spans="1:23" x14ac:dyDescent="0.25">
      <c r="A38" s="75" t="s">
        <v>190</v>
      </c>
      <c r="B38" s="290">
        <v>1.1059747641542099</v>
      </c>
      <c r="C38" s="290">
        <v>1.0224053602457801</v>
      </c>
      <c r="D38" s="290">
        <v>0.72839222643450896</v>
      </c>
      <c r="E38" s="290">
        <v>1.0291727030131901</v>
      </c>
      <c r="F38" s="290">
        <v>0.80164256381143695</v>
      </c>
      <c r="G38" s="290">
        <v>0.92304639788566101</v>
      </c>
      <c r="H38" s="290">
        <v>1.0358689626265201</v>
      </c>
      <c r="I38" s="290">
        <v>1.0577478430184699</v>
      </c>
      <c r="J38" s="308">
        <v>0.94172097745014505</v>
      </c>
      <c r="K38" s="76">
        <v>1343.7750329999999</v>
      </c>
      <c r="L38" s="5"/>
      <c r="M38" s="75" t="s">
        <v>190</v>
      </c>
      <c r="N38" s="290">
        <v>1.5182583396465601</v>
      </c>
      <c r="O38" s="290">
        <v>1.2164056665051799</v>
      </c>
      <c r="P38" s="290">
        <v>1.07137383723297</v>
      </c>
      <c r="Q38" s="290">
        <v>0.9822045392848</v>
      </c>
      <c r="R38" s="290">
        <v>0.90662754974155602</v>
      </c>
      <c r="S38" s="290">
        <v>1.0457354859468899</v>
      </c>
      <c r="T38" s="290">
        <v>1.1315583154215001</v>
      </c>
      <c r="U38" s="290">
        <v>1.1995751108813399</v>
      </c>
      <c r="V38" s="308">
        <v>1.07746716612328</v>
      </c>
      <c r="W38" s="77">
        <v>8594</v>
      </c>
    </row>
    <row r="39" spans="1:23" x14ac:dyDescent="0.25">
      <c r="A39" s="75" t="s">
        <v>191</v>
      </c>
      <c r="B39" s="290">
        <v>0.74832708980448004</v>
      </c>
      <c r="C39" s="290">
        <v>0.93957419877074899</v>
      </c>
      <c r="D39" s="290">
        <v>0.74842160858330797</v>
      </c>
      <c r="E39" s="290">
        <v>0.82011039648846695</v>
      </c>
      <c r="F39" s="290">
        <v>0.69554076675291399</v>
      </c>
      <c r="G39" s="290">
        <v>0.96020182550856403</v>
      </c>
      <c r="H39" s="290">
        <v>1.11312979923002</v>
      </c>
      <c r="I39" s="290">
        <v>1.2328214174569401</v>
      </c>
      <c r="J39" s="308">
        <v>0.91980470168478901</v>
      </c>
      <c r="K39" s="76">
        <v>1070.0622679999999</v>
      </c>
      <c r="L39" s="5"/>
      <c r="M39" s="75" t="s">
        <v>191</v>
      </c>
      <c r="N39" s="290">
        <v>1.4032150234482501</v>
      </c>
      <c r="O39" s="290">
        <v>1.35353662652634</v>
      </c>
      <c r="P39" s="290">
        <v>1.0405016174349899</v>
      </c>
      <c r="Q39" s="290">
        <v>0.82955835731281202</v>
      </c>
      <c r="R39" s="290">
        <v>0.839802965968381</v>
      </c>
      <c r="S39" s="290">
        <v>1.08753840319276</v>
      </c>
      <c r="T39" s="290">
        <v>1.17625191916475</v>
      </c>
      <c r="U39" s="290">
        <v>1.28072099361383</v>
      </c>
      <c r="V39" s="308">
        <v>1.0652818520879299</v>
      </c>
      <c r="W39" s="77">
        <v>6865</v>
      </c>
    </row>
    <row r="40" spans="1:23" x14ac:dyDescent="0.25">
      <c r="A40" s="75" t="s">
        <v>192</v>
      </c>
      <c r="B40" s="290">
        <v>0.70872843308544997</v>
      </c>
      <c r="C40" s="290">
        <v>1.1801520193039601</v>
      </c>
      <c r="D40" s="290">
        <v>0.67415158027725197</v>
      </c>
      <c r="E40" s="290">
        <v>0.60995411537977495</v>
      </c>
      <c r="F40" s="290">
        <v>0.85023236227925103</v>
      </c>
      <c r="G40" s="290">
        <v>0.93925575076989698</v>
      </c>
      <c r="H40" s="290">
        <v>1.1318952847503401</v>
      </c>
      <c r="I40" s="290">
        <v>1.2702745497250201</v>
      </c>
      <c r="J40" s="308">
        <v>0.95650844964199899</v>
      </c>
      <c r="K40" s="76">
        <v>684.29300699999999</v>
      </c>
      <c r="L40" s="5"/>
      <c r="M40" s="75" t="s">
        <v>192</v>
      </c>
      <c r="N40" s="290">
        <v>1.1459132502451399</v>
      </c>
      <c r="O40" s="290">
        <v>1.1379925633113499</v>
      </c>
      <c r="P40" s="290">
        <v>0.93726701226231202</v>
      </c>
      <c r="Q40" s="290">
        <v>0.82714265736348103</v>
      </c>
      <c r="R40" s="290">
        <v>0.91438422081981197</v>
      </c>
      <c r="S40" s="290">
        <v>1.1155322428127701</v>
      </c>
      <c r="T40" s="290">
        <v>1.2459560039425399</v>
      </c>
      <c r="U40" s="290">
        <v>1.2721754145083799</v>
      </c>
      <c r="V40" s="308">
        <v>1.08305869743398</v>
      </c>
      <c r="W40" s="77">
        <v>4417</v>
      </c>
    </row>
    <row r="41" spans="1:23" x14ac:dyDescent="0.25">
      <c r="A41" s="75" t="s">
        <v>193</v>
      </c>
      <c r="B41" s="290">
        <v>1.09182870445739</v>
      </c>
      <c r="C41" s="290">
        <v>0.95035343557207197</v>
      </c>
      <c r="D41" s="290">
        <v>0.63261795248984198</v>
      </c>
      <c r="E41" s="290">
        <v>0.77602908188529796</v>
      </c>
      <c r="F41" s="290">
        <v>0.85239530026926402</v>
      </c>
      <c r="G41" s="290">
        <v>1.1384468720795899</v>
      </c>
      <c r="H41" s="290">
        <v>1.06151075754617</v>
      </c>
      <c r="I41" s="290">
        <v>1.1573633825668901</v>
      </c>
      <c r="J41" s="308">
        <v>0.98836156948891296</v>
      </c>
      <c r="K41" s="76">
        <v>361.26171599999998</v>
      </c>
      <c r="L41" s="5"/>
      <c r="M41" s="75" t="s">
        <v>193</v>
      </c>
      <c r="N41" s="290">
        <v>1.30591328497078</v>
      </c>
      <c r="O41" s="290">
        <v>1.0364572536368</v>
      </c>
      <c r="P41" s="290">
        <v>1.1564464623697901</v>
      </c>
      <c r="Q41" s="290">
        <v>0.98885746203744895</v>
      </c>
      <c r="R41" s="290">
        <v>1.02532953821729</v>
      </c>
      <c r="S41" s="290">
        <v>1.1763728143518899</v>
      </c>
      <c r="T41" s="290">
        <v>1.09305234096264</v>
      </c>
      <c r="U41" s="290">
        <v>1.0223188552865099</v>
      </c>
      <c r="V41" s="308">
        <v>1.07206340770939</v>
      </c>
      <c r="W41" s="77">
        <v>2121</v>
      </c>
    </row>
    <row r="42" spans="1:23" x14ac:dyDescent="0.25">
      <c r="A42" s="75" t="s">
        <v>194</v>
      </c>
      <c r="B42" s="290">
        <v>1.2176299014609699</v>
      </c>
      <c r="C42" s="290">
        <v>1.0053961068816899</v>
      </c>
      <c r="D42" s="290">
        <v>0.77684704279314298</v>
      </c>
      <c r="E42" s="290">
        <v>1.99416343012412</v>
      </c>
      <c r="F42" s="290">
        <v>0.89759426728465497</v>
      </c>
      <c r="G42" s="290">
        <v>0.99760247925800105</v>
      </c>
      <c r="H42" s="290">
        <v>1.0166198455015001</v>
      </c>
      <c r="I42" s="290">
        <v>0.69125467538219898</v>
      </c>
      <c r="J42" s="308">
        <v>1.0207475719627701</v>
      </c>
      <c r="K42" s="76">
        <v>179.714643</v>
      </c>
      <c r="L42" s="5"/>
      <c r="M42" s="75" t="s">
        <v>194</v>
      </c>
      <c r="N42" s="290">
        <v>1.88624849716214</v>
      </c>
      <c r="O42" s="290">
        <v>1.82573275893535</v>
      </c>
      <c r="P42" s="290">
        <v>1.3867208225979799</v>
      </c>
      <c r="Q42" s="290">
        <v>0.993383066975292</v>
      </c>
      <c r="R42" s="290">
        <v>0.90510742917606901</v>
      </c>
      <c r="S42" s="290">
        <v>1.05083680188094</v>
      </c>
      <c r="T42" s="290">
        <v>1.0425036761767299</v>
      </c>
      <c r="U42" s="290">
        <v>0.86807909537188999</v>
      </c>
      <c r="V42" s="308">
        <v>1.0308361220916</v>
      </c>
      <c r="W42" s="77">
        <v>859</v>
      </c>
    </row>
    <row r="43" spans="1:23" x14ac:dyDescent="0.25">
      <c r="A43" s="75" t="s">
        <v>195</v>
      </c>
      <c r="B43" s="290">
        <v>0.52967413206607905</v>
      </c>
      <c r="C43" s="290">
        <v>1.26632319379379</v>
      </c>
      <c r="D43" s="290">
        <v>1.43797549268356</v>
      </c>
      <c r="E43" s="290">
        <v>0.61751268794110703</v>
      </c>
      <c r="F43" s="290">
        <v>1.16884024769608</v>
      </c>
      <c r="G43" s="290">
        <v>1.21406500945815</v>
      </c>
      <c r="H43" s="290">
        <v>0.78650552282754405</v>
      </c>
      <c r="I43" s="290">
        <v>0.99339125198702305</v>
      </c>
      <c r="J43" s="308">
        <v>1.0705527291638299</v>
      </c>
      <c r="K43" s="76">
        <v>99.833646000000002</v>
      </c>
      <c r="L43" s="5"/>
      <c r="M43" s="75" t="s">
        <v>195</v>
      </c>
      <c r="N43" s="290">
        <v>1.2204066427978999</v>
      </c>
      <c r="O43" s="290">
        <v>1.4055009850049101</v>
      </c>
      <c r="P43" s="290">
        <v>1.7110125247718899</v>
      </c>
      <c r="Q43" s="290">
        <v>1.00053808936695</v>
      </c>
      <c r="R43" s="290">
        <v>1.0967217502451601</v>
      </c>
      <c r="S43" s="290">
        <v>1.0294591078047399</v>
      </c>
      <c r="T43" s="290">
        <v>1.0486899706871899</v>
      </c>
      <c r="U43" s="290">
        <v>0.61784794525625497</v>
      </c>
      <c r="V43" s="308">
        <v>1.0440212140235099</v>
      </c>
      <c r="W43" s="77">
        <v>347</v>
      </c>
    </row>
    <row r="44" spans="1:23" x14ac:dyDescent="0.25">
      <c r="A44" s="75" t="s">
        <v>196</v>
      </c>
      <c r="B44" s="290">
        <v>2.3261186342195801</v>
      </c>
      <c r="C44" s="290">
        <v>2.6887801970244101</v>
      </c>
      <c r="D44" s="290">
        <v>0.99679287775811098</v>
      </c>
      <c r="E44" s="290">
        <v>0.87118621825797005</v>
      </c>
      <c r="F44" s="290">
        <v>0.350084598696419</v>
      </c>
      <c r="G44" s="290">
        <v>0.46056398228072698</v>
      </c>
      <c r="H44" s="290">
        <v>1.6841488456320399</v>
      </c>
      <c r="I44" s="290">
        <v>0</v>
      </c>
      <c r="J44" s="308">
        <v>0.77853766200215102</v>
      </c>
      <c r="K44" s="76">
        <v>22.313721999999999</v>
      </c>
      <c r="L44" s="5"/>
      <c r="M44" s="75" t="s">
        <v>196</v>
      </c>
      <c r="N44" s="290">
        <v>4.40428607664591</v>
      </c>
      <c r="O44" s="290">
        <v>2.1930985172063799</v>
      </c>
      <c r="P44" s="290">
        <v>1.73678060362474</v>
      </c>
      <c r="Q44" s="290">
        <v>1.5673123311566901</v>
      </c>
      <c r="R44" s="290">
        <v>1.05872833737113</v>
      </c>
      <c r="S44" s="290">
        <v>0.78168546051362697</v>
      </c>
      <c r="T44" s="290">
        <v>0.88901851334351201</v>
      </c>
      <c r="U44" s="290">
        <v>0</v>
      </c>
      <c r="V44" s="308">
        <v>0.97432858525324995</v>
      </c>
      <c r="W44" s="77">
        <v>97</v>
      </c>
    </row>
    <row r="45" spans="1:23" x14ac:dyDescent="0.25">
      <c r="A45" s="75" t="s">
        <v>197</v>
      </c>
      <c r="B45" s="290">
        <v>0</v>
      </c>
      <c r="C45" s="290">
        <v>1.2744485039472799</v>
      </c>
      <c r="D45" s="290">
        <v>0</v>
      </c>
      <c r="E45" s="290">
        <v>0.54339173930557105</v>
      </c>
      <c r="F45" s="290">
        <v>0.26962313827246798</v>
      </c>
      <c r="G45" s="290">
        <v>0.31522225320985803</v>
      </c>
      <c r="H45" s="290">
        <v>3.22191918328005</v>
      </c>
      <c r="I45" s="290"/>
      <c r="J45" s="308">
        <v>0.36969638330497001</v>
      </c>
      <c r="K45" s="76">
        <v>2.8680910000000002</v>
      </c>
      <c r="L45" s="5"/>
      <c r="M45" s="75" t="s">
        <v>197</v>
      </c>
      <c r="N45" s="290">
        <v>0</v>
      </c>
      <c r="O45" s="290">
        <v>1.33147211706849</v>
      </c>
      <c r="P45" s="290">
        <v>0</v>
      </c>
      <c r="Q45" s="290">
        <v>1.14324048576419</v>
      </c>
      <c r="R45" s="290">
        <v>0.39948900676899401</v>
      </c>
      <c r="S45" s="290">
        <v>0.73609388346742299</v>
      </c>
      <c r="T45" s="290">
        <v>3.0464584920030502</v>
      </c>
      <c r="U45" s="290"/>
      <c r="V45" s="308">
        <v>0.706869443741167</v>
      </c>
      <c r="W45" s="77">
        <v>10</v>
      </c>
    </row>
    <row r="46" spans="1:23" x14ac:dyDescent="0.25">
      <c r="A46" s="75" t="s">
        <v>198</v>
      </c>
      <c r="B46" s="290">
        <v>5.7559423938228003</v>
      </c>
      <c r="C46" s="290">
        <v>0</v>
      </c>
      <c r="D46" s="290">
        <v>0</v>
      </c>
      <c r="E46" s="290">
        <v>0</v>
      </c>
      <c r="F46" s="290">
        <v>0</v>
      </c>
      <c r="G46" s="290">
        <v>0</v>
      </c>
      <c r="H46" s="290"/>
      <c r="I46" s="290"/>
      <c r="J46" s="308">
        <v>0.68930458040700704</v>
      </c>
      <c r="K46" s="76">
        <v>0.19985700000000001</v>
      </c>
      <c r="L46" s="5"/>
      <c r="M46" s="75" t="s">
        <v>198</v>
      </c>
      <c r="N46" s="290">
        <v>5.1290473206684899</v>
      </c>
      <c r="O46" s="290">
        <v>0</v>
      </c>
      <c r="P46" s="290">
        <v>0</v>
      </c>
      <c r="Q46" s="290">
        <v>0</v>
      </c>
      <c r="R46" s="290">
        <v>0</v>
      </c>
      <c r="S46" s="290">
        <v>0</v>
      </c>
      <c r="T46" s="290"/>
      <c r="U46" s="290"/>
      <c r="V46" s="308">
        <v>0.75357157122007801</v>
      </c>
      <c r="W46" s="77">
        <v>1</v>
      </c>
    </row>
    <row r="47" spans="1:23" x14ac:dyDescent="0.25">
      <c r="A47" s="78" t="s">
        <v>161</v>
      </c>
      <c r="B47" s="293">
        <v>1.0664177023127099</v>
      </c>
      <c r="C47" s="293">
        <v>0.89271294945077495</v>
      </c>
      <c r="D47" s="293">
        <v>0.89994629569435403</v>
      </c>
      <c r="E47" s="293">
        <v>0.894325667796248</v>
      </c>
      <c r="F47" s="293">
        <v>0.83254871314553403</v>
      </c>
      <c r="G47" s="293">
        <v>0.94772053565875103</v>
      </c>
      <c r="H47" s="293">
        <v>1.0272922265653901</v>
      </c>
      <c r="I47" s="293">
        <v>1.09661239105089</v>
      </c>
      <c r="J47" s="309">
        <v>0.96214542593984198</v>
      </c>
      <c r="K47" s="80">
        <v>8624.6991629999993</v>
      </c>
      <c r="L47" s="5"/>
      <c r="M47" s="78" t="s">
        <v>161</v>
      </c>
      <c r="N47" s="293">
        <v>1.60612745206605</v>
      </c>
      <c r="O47" s="293">
        <v>1.29457538862361</v>
      </c>
      <c r="P47" s="293">
        <v>1.17060579898811</v>
      </c>
      <c r="Q47" s="293">
        <v>1.0052547275980399</v>
      </c>
      <c r="R47" s="293">
        <v>0.95500162215468398</v>
      </c>
      <c r="S47" s="293">
        <v>1.07106350151565</v>
      </c>
      <c r="T47" s="293">
        <v>1.13696459752441</v>
      </c>
      <c r="U47" s="293">
        <v>1.21284505572931</v>
      </c>
      <c r="V47" s="309">
        <v>1.11441235447642</v>
      </c>
      <c r="W47" s="81">
        <v>55634</v>
      </c>
    </row>
  </sheetData>
  <mergeCells count="15">
    <mergeCell ref="A1:W1"/>
    <mergeCell ref="A2:W2"/>
    <mergeCell ref="A3:W3"/>
    <mergeCell ref="A4:W4"/>
    <mergeCell ref="A5:W5"/>
    <mergeCell ref="G7:O7"/>
    <mergeCell ref="B8:I8"/>
    <mergeCell ref="N8:U8"/>
    <mergeCell ref="B9:I9"/>
    <mergeCell ref="N9:U9"/>
    <mergeCell ref="G28:O28"/>
    <mergeCell ref="B29:I29"/>
    <mergeCell ref="N29:U29"/>
    <mergeCell ref="B30:I30"/>
    <mergeCell ref="N30:U30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zoomScaleNormal="100" workbookViewId="0">
      <selection sqref="A1:W1"/>
    </sheetView>
  </sheetViews>
  <sheetFormatPr defaultColWidth="8.5703125" defaultRowHeight="15" x14ac:dyDescent="0.25"/>
  <cols>
    <col min="11" max="11" width="10.5703125" customWidth="1"/>
  </cols>
  <sheetData>
    <row r="1" spans="1:23" x14ac:dyDescent="0.25">
      <c r="A1" s="403" t="s">
        <v>309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x14ac:dyDescent="0.25">
      <c r="A2" s="404" t="s">
        <v>54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</row>
    <row r="3" spans="1:23" x14ac:dyDescent="0.25">
      <c r="A3" s="404" t="s">
        <v>55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</row>
    <row r="4" spans="1:23" x14ac:dyDescent="0.25">
      <c r="A4" s="404" t="s">
        <v>187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</row>
    <row r="5" spans="1:23" ht="13.9" customHeight="1" x14ac:dyDescent="0.25">
      <c r="A5" s="405" t="s">
        <v>57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</row>
    <row r="6" spans="1:23" x14ac:dyDescent="0.25">
      <c r="A6" s="65"/>
    </row>
    <row r="7" spans="1:23" ht="13.9" customHeight="1" x14ac:dyDescent="0.25">
      <c r="A7" s="66"/>
      <c r="B7" s="67"/>
      <c r="C7" s="67"/>
      <c r="D7" s="67"/>
      <c r="E7" s="67"/>
      <c r="F7" s="67"/>
      <c r="G7" s="400" t="s">
        <v>127</v>
      </c>
      <c r="H7" s="400"/>
      <c r="I7" s="400"/>
      <c r="J7" s="400"/>
      <c r="K7" s="400"/>
      <c r="L7" s="400"/>
      <c r="M7" s="400"/>
      <c r="N7" s="400"/>
      <c r="O7" s="400"/>
      <c r="P7" s="67"/>
      <c r="Q7" s="67"/>
      <c r="R7" s="67"/>
      <c r="S7" s="67"/>
      <c r="T7" s="67"/>
      <c r="U7" s="67"/>
      <c r="V7" s="67"/>
      <c r="W7" s="69"/>
    </row>
    <row r="8" spans="1:23" s="5" customFormat="1" ht="12.75" customHeight="1" x14ac:dyDescent="0.2">
      <c r="A8" s="67"/>
      <c r="B8" s="401" t="s">
        <v>63</v>
      </c>
      <c r="C8" s="401"/>
      <c r="D8" s="401"/>
      <c r="E8" s="401"/>
      <c r="F8" s="401"/>
      <c r="G8" s="401"/>
      <c r="H8" s="401"/>
      <c r="I8" s="401"/>
      <c r="J8" s="67"/>
      <c r="K8" s="67"/>
      <c r="L8" s="82"/>
      <c r="M8" s="82"/>
      <c r="N8" s="401" t="s">
        <v>60</v>
      </c>
      <c r="O8" s="401"/>
      <c r="P8" s="401"/>
      <c r="Q8" s="401"/>
      <c r="R8" s="401"/>
      <c r="S8" s="401"/>
      <c r="T8" s="401"/>
      <c r="U8" s="401"/>
      <c r="V8" s="67"/>
      <c r="W8" s="83"/>
    </row>
    <row r="9" spans="1:23" s="5" customFormat="1" ht="12.75" x14ac:dyDescent="0.2">
      <c r="A9" s="70"/>
      <c r="B9" s="402" t="s">
        <v>87</v>
      </c>
      <c r="C9" s="402"/>
      <c r="D9" s="402"/>
      <c r="E9" s="402"/>
      <c r="F9" s="402"/>
      <c r="G9" s="402"/>
      <c r="H9" s="402"/>
      <c r="I9" s="402"/>
      <c r="J9" s="71"/>
      <c r="K9" s="71"/>
      <c r="M9" s="70"/>
      <c r="N9" s="402" t="s">
        <v>87</v>
      </c>
      <c r="O9" s="402"/>
      <c r="P9" s="402"/>
      <c r="Q9" s="402"/>
      <c r="R9" s="402"/>
      <c r="S9" s="402"/>
      <c r="T9" s="402"/>
      <c r="U9" s="402"/>
      <c r="V9" s="71"/>
      <c r="W9" s="71"/>
    </row>
    <row r="10" spans="1:23" s="32" customFormat="1" ht="12.75" x14ac:dyDescent="0.2">
      <c r="A10" s="72" t="s">
        <v>70</v>
      </c>
      <c r="B10" s="73" t="s">
        <v>88</v>
      </c>
      <c r="C10" s="73" t="s">
        <v>89</v>
      </c>
      <c r="D10" s="73" t="s">
        <v>90</v>
      </c>
      <c r="E10" s="73" t="s">
        <v>91</v>
      </c>
      <c r="F10" s="73" t="s">
        <v>92</v>
      </c>
      <c r="G10" s="73" t="s">
        <v>93</v>
      </c>
      <c r="H10" s="73" t="s">
        <v>94</v>
      </c>
      <c r="I10" s="73" t="s">
        <v>95</v>
      </c>
      <c r="J10" s="74" t="s">
        <v>161</v>
      </c>
      <c r="K10" s="74" t="s">
        <v>163</v>
      </c>
      <c r="M10" s="72" t="s">
        <v>70</v>
      </c>
      <c r="N10" s="73" t="s">
        <v>88</v>
      </c>
      <c r="O10" s="73" t="s">
        <v>89</v>
      </c>
      <c r="P10" s="73" t="s">
        <v>90</v>
      </c>
      <c r="Q10" s="73" t="s">
        <v>91</v>
      </c>
      <c r="R10" s="73" t="s">
        <v>92</v>
      </c>
      <c r="S10" s="73" t="s">
        <v>93</v>
      </c>
      <c r="T10" s="73" t="s">
        <v>94</v>
      </c>
      <c r="U10" s="73" t="s">
        <v>95</v>
      </c>
      <c r="V10" s="74" t="s">
        <v>161</v>
      </c>
      <c r="W10" s="74" t="s">
        <v>137</v>
      </c>
    </row>
    <row r="11" spans="1:23" x14ac:dyDescent="0.25">
      <c r="A11" s="75" t="s">
        <v>75</v>
      </c>
      <c r="B11" s="290">
        <v>0.66853543902698997</v>
      </c>
      <c r="C11" s="290">
        <v>0.78233975491403396</v>
      </c>
      <c r="D11" s="290">
        <v>0.57950262423642696</v>
      </c>
      <c r="E11" s="290">
        <v>1.0036874489971199</v>
      </c>
      <c r="F11" s="290">
        <v>0.83037176797066103</v>
      </c>
      <c r="G11" s="290">
        <v>0.91258422974530296</v>
      </c>
      <c r="H11" s="290">
        <v>0.98049962820510606</v>
      </c>
      <c r="I11" s="290">
        <v>1.0296447237428701</v>
      </c>
      <c r="J11" s="308">
        <v>0.90491654132410404</v>
      </c>
      <c r="K11" s="76">
        <v>268.26417800000002</v>
      </c>
      <c r="L11" s="5"/>
      <c r="M11" s="75" t="s">
        <v>75</v>
      </c>
      <c r="N11" s="290">
        <v>1.1275052745809999</v>
      </c>
      <c r="O11" s="290">
        <v>0.98838809094263103</v>
      </c>
      <c r="P11" s="290">
        <v>0.74013551476087103</v>
      </c>
      <c r="Q11" s="290">
        <v>0.95145333591367698</v>
      </c>
      <c r="R11" s="290">
        <v>1.02872454684598</v>
      </c>
      <c r="S11" s="290">
        <v>1.08860077211944</v>
      </c>
      <c r="T11" s="290">
        <v>1.11883335072266</v>
      </c>
      <c r="U11" s="290">
        <v>1.0463049483317</v>
      </c>
      <c r="V11" s="308">
        <v>1.0526279661860201</v>
      </c>
      <c r="W11" s="77">
        <v>2330</v>
      </c>
    </row>
    <row r="12" spans="1:23" x14ac:dyDescent="0.25">
      <c r="A12" s="75" t="s">
        <v>76</v>
      </c>
      <c r="B12" s="290">
        <v>0.89899406971297402</v>
      </c>
      <c r="C12" s="290">
        <v>0.87167483817316405</v>
      </c>
      <c r="D12" s="290">
        <v>0.79037348765219995</v>
      </c>
      <c r="E12" s="290">
        <v>0.85484176369657905</v>
      </c>
      <c r="F12" s="290">
        <v>0.79262413347926497</v>
      </c>
      <c r="G12" s="290">
        <v>0.71778698755749404</v>
      </c>
      <c r="H12" s="290">
        <v>1.01805277689263</v>
      </c>
      <c r="I12" s="290">
        <v>1.0421580129286001</v>
      </c>
      <c r="J12" s="308">
        <v>0.86326439422241996</v>
      </c>
      <c r="K12" s="76">
        <v>846.39742799999999</v>
      </c>
      <c r="L12" s="5"/>
      <c r="M12" s="75" t="s">
        <v>76</v>
      </c>
      <c r="N12" s="290">
        <v>1.5357068510506799</v>
      </c>
      <c r="O12" s="290">
        <v>1.1730374082655199</v>
      </c>
      <c r="P12" s="290">
        <v>1.21123434583203</v>
      </c>
      <c r="Q12" s="290">
        <v>1.2481362302437999</v>
      </c>
      <c r="R12" s="290">
        <v>1.0339735853047201</v>
      </c>
      <c r="S12" s="290">
        <v>0.95041440095095098</v>
      </c>
      <c r="T12" s="290">
        <v>1.11349710052622</v>
      </c>
      <c r="U12" s="290">
        <v>1.0786698815826199</v>
      </c>
      <c r="V12" s="308">
        <v>1.0707138903556199</v>
      </c>
      <c r="W12" s="77">
        <v>5644</v>
      </c>
    </row>
    <row r="13" spans="1:23" x14ac:dyDescent="0.25">
      <c r="A13" s="75" t="s">
        <v>77</v>
      </c>
      <c r="B13" s="290">
        <v>0.77822542890831403</v>
      </c>
      <c r="C13" s="290">
        <v>0.62298378132968402</v>
      </c>
      <c r="D13" s="290">
        <v>0.825693664524903</v>
      </c>
      <c r="E13" s="290">
        <v>0.71889429148460104</v>
      </c>
      <c r="F13" s="290">
        <v>0.71377373006453604</v>
      </c>
      <c r="G13" s="290">
        <v>0.78402124830521802</v>
      </c>
      <c r="H13" s="290">
        <v>0.93894909767349899</v>
      </c>
      <c r="I13" s="290">
        <v>0.98127329076792502</v>
      </c>
      <c r="J13" s="308">
        <v>0.80686353501715302</v>
      </c>
      <c r="K13" s="76">
        <v>1882.4844459999999</v>
      </c>
      <c r="L13" s="5"/>
      <c r="M13" s="75" t="s">
        <v>77</v>
      </c>
      <c r="N13" s="290">
        <v>1.27393033970965</v>
      </c>
      <c r="O13" s="290">
        <v>1.0200029682459999</v>
      </c>
      <c r="P13" s="290">
        <v>1.08737809187053</v>
      </c>
      <c r="Q13" s="290">
        <v>0.93873327852359301</v>
      </c>
      <c r="R13" s="290">
        <v>0.90370414150345901</v>
      </c>
      <c r="S13" s="290">
        <v>0.91155017110959802</v>
      </c>
      <c r="T13" s="290">
        <v>1.12762974263048</v>
      </c>
      <c r="U13" s="290">
        <v>1.03960414014137</v>
      </c>
      <c r="V13" s="308">
        <v>1.0044262839106</v>
      </c>
      <c r="W13" s="77">
        <v>10006</v>
      </c>
    </row>
    <row r="14" spans="1:23" x14ac:dyDescent="0.25">
      <c r="A14" s="75" t="s">
        <v>78</v>
      </c>
      <c r="B14" s="290">
        <v>0.77996605042034695</v>
      </c>
      <c r="C14" s="290">
        <v>0.74662758027432696</v>
      </c>
      <c r="D14" s="290">
        <v>0.69829291450460895</v>
      </c>
      <c r="E14" s="290">
        <v>0.70839423163293203</v>
      </c>
      <c r="F14" s="290">
        <v>0.77847741425789596</v>
      </c>
      <c r="G14" s="290">
        <v>0.78990913389574402</v>
      </c>
      <c r="H14" s="290">
        <v>0.87391834381696798</v>
      </c>
      <c r="I14" s="290">
        <v>1.0891892089470401</v>
      </c>
      <c r="J14" s="308">
        <v>0.82232221841028297</v>
      </c>
      <c r="K14" s="76">
        <v>2859.2332430000001</v>
      </c>
      <c r="L14" s="5"/>
      <c r="M14" s="75" t="s">
        <v>78</v>
      </c>
      <c r="N14" s="290">
        <v>1.1068318923904701</v>
      </c>
      <c r="O14" s="290">
        <v>1.1638314383194099</v>
      </c>
      <c r="P14" s="290">
        <v>0.93615059208749196</v>
      </c>
      <c r="Q14" s="290">
        <v>0.91168717467427796</v>
      </c>
      <c r="R14" s="290">
        <v>0.93302894408332804</v>
      </c>
      <c r="S14" s="290">
        <v>0.94286674472533605</v>
      </c>
      <c r="T14" s="290">
        <v>1.0670553970351699</v>
      </c>
      <c r="U14" s="290">
        <v>1.0295563344494001</v>
      </c>
      <c r="V14" s="308">
        <v>0.99430695191673701</v>
      </c>
      <c r="W14" s="77">
        <v>13926</v>
      </c>
    </row>
    <row r="15" spans="1:23" x14ac:dyDescent="0.25">
      <c r="A15" s="75" t="s">
        <v>188</v>
      </c>
      <c r="B15" s="290">
        <v>0.83387000769168995</v>
      </c>
      <c r="C15" s="290">
        <v>1.0841092232303799</v>
      </c>
      <c r="D15" s="290">
        <v>1.0784878589150799</v>
      </c>
      <c r="E15" s="290">
        <v>0.69018440988588603</v>
      </c>
      <c r="F15" s="290">
        <v>0.833428571691752</v>
      </c>
      <c r="G15" s="290">
        <v>0.82246010315698403</v>
      </c>
      <c r="H15" s="290">
        <v>0.88018051166044997</v>
      </c>
      <c r="I15" s="290">
        <v>0.955264397798543</v>
      </c>
      <c r="J15" s="308">
        <v>0.850202072738792</v>
      </c>
      <c r="K15" s="76">
        <v>3132.2679389999998</v>
      </c>
      <c r="L15" s="5"/>
      <c r="M15" s="75" t="s">
        <v>188</v>
      </c>
      <c r="N15" s="290">
        <v>1.4660183452378599</v>
      </c>
      <c r="O15" s="290">
        <v>1.32998492561666</v>
      </c>
      <c r="P15" s="290">
        <v>1.2195129866049601</v>
      </c>
      <c r="Q15" s="290">
        <v>0.93867937862528295</v>
      </c>
      <c r="R15" s="290">
        <v>1.0012473495757901</v>
      </c>
      <c r="S15" s="290">
        <v>0.964815349426284</v>
      </c>
      <c r="T15" s="290">
        <v>1.0128819637245601</v>
      </c>
      <c r="U15" s="290">
        <v>1.0436580241498301</v>
      </c>
      <c r="V15" s="308">
        <v>1.01176793467441</v>
      </c>
      <c r="W15" s="77">
        <v>15858</v>
      </c>
    </row>
    <row r="16" spans="1:23" x14ac:dyDescent="0.25">
      <c r="A16" s="75" t="s">
        <v>189</v>
      </c>
      <c r="B16" s="290">
        <v>0.96897117516375098</v>
      </c>
      <c r="C16" s="290">
        <v>0.91037405803654203</v>
      </c>
      <c r="D16" s="290">
        <v>1.0294464609939999</v>
      </c>
      <c r="E16" s="290">
        <v>0.86504970470177101</v>
      </c>
      <c r="F16" s="290">
        <v>0.83841267744384895</v>
      </c>
      <c r="G16" s="290">
        <v>0.80848889641759003</v>
      </c>
      <c r="H16" s="290">
        <v>0.93032341425033405</v>
      </c>
      <c r="I16" s="290">
        <v>0.99356780408996204</v>
      </c>
      <c r="J16" s="308">
        <v>0.87081051174958501</v>
      </c>
      <c r="K16" s="76">
        <v>3097.7302930000001</v>
      </c>
      <c r="L16" s="5"/>
      <c r="M16" s="75" t="s">
        <v>189</v>
      </c>
      <c r="N16" s="290">
        <v>1.31480532017058</v>
      </c>
      <c r="O16" s="290">
        <v>1.42185959915205</v>
      </c>
      <c r="P16" s="290">
        <v>1.1579394180568401</v>
      </c>
      <c r="Q16" s="290">
        <v>0.976825427241797</v>
      </c>
      <c r="R16" s="290">
        <v>1.0071225866121301</v>
      </c>
      <c r="S16" s="290">
        <v>0.91193258052605097</v>
      </c>
      <c r="T16" s="290">
        <v>0.993842827714427</v>
      </c>
      <c r="U16" s="290">
        <v>1.0431353248086701</v>
      </c>
      <c r="V16" s="308">
        <v>0.99370211081173399</v>
      </c>
      <c r="W16" s="77">
        <v>16318</v>
      </c>
    </row>
    <row r="17" spans="1:26" x14ac:dyDescent="0.25">
      <c r="A17" s="75" t="s">
        <v>190</v>
      </c>
      <c r="B17" s="290">
        <v>0.99700441830398501</v>
      </c>
      <c r="C17" s="290">
        <v>0.67639180426752599</v>
      </c>
      <c r="D17" s="290">
        <v>0.70733829882049104</v>
      </c>
      <c r="E17" s="290">
        <v>0.66775693383822998</v>
      </c>
      <c r="F17" s="290">
        <v>0.789661447412766</v>
      </c>
      <c r="G17" s="290">
        <v>0.801775587250521</v>
      </c>
      <c r="H17" s="290">
        <v>0.87549306765713397</v>
      </c>
      <c r="I17" s="290">
        <v>0.96512080681400902</v>
      </c>
      <c r="J17" s="308">
        <v>0.80214214975099696</v>
      </c>
      <c r="K17" s="76">
        <v>2701.0421030000002</v>
      </c>
      <c r="L17" s="5"/>
      <c r="M17" s="75" t="s">
        <v>190</v>
      </c>
      <c r="N17" s="290">
        <v>1.5332572502658599</v>
      </c>
      <c r="O17" s="290">
        <v>0.98605942531491497</v>
      </c>
      <c r="P17" s="290">
        <v>0.88949410685001096</v>
      </c>
      <c r="Q17" s="290">
        <v>0.88504639203017599</v>
      </c>
      <c r="R17" s="290">
        <v>0.94506995160530505</v>
      </c>
      <c r="S17" s="290">
        <v>0.94938860535104996</v>
      </c>
      <c r="T17" s="290">
        <v>0.96756617213669105</v>
      </c>
      <c r="U17" s="290">
        <v>1.0117620664949101</v>
      </c>
      <c r="V17" s="308">
        <v>0.96148229284466202</v>
      </c>
      <c r="W17" s="77">
        <v>15512</v>
      </c>
    </row>
    <row r="18" spans="1:26" x14ac:dyDescent="0.25">
      <c r="A18" s="75" t="s">
        <v>191</v>
      </c>
      <c r="B18" s="290">
        <v>0.84025596558301197</v>
      </c>
      <c r="C18" s="290">
        <v>0.70427691520832003</v>
      </c>
      <c r="D18" s="290">
        <v>0.82029691974461205</v>
      </c>
      <c r="E18" s="290">
        <v>0.65247563777469897</v>
      </c>
      <c r="F18" s="290">
        <v>0.85824382262788901</v>
      </c>
      <c r="G18" s="290">
        <v>0.92607769806617202</v>
      </c>
      <c r="H18" s="290">
        <v>0.90239909098229898</v>
      </c>
      <c r="I18" s="290">
        <v>1.03842511857103</v>
      </c>
      <c r="J18" s="308">
        <v>0.87326136187636205</v>
      </c>
      <c r="K18" s="76">
        <v>2780.4386559999998</v>
      </c>
      <c r="L18" s="5"/>
      <c r="M18" s="75" t="s">
        <v>191</v>
      </c>
      <c r="N18" s="290">
        <v>1.5222519704305799</v>
      </c>
      <c r="O18" s="290">
        <v>1.08089531115043</v>
      </c>
      <c r="P18" s="290">
        <v>1.02843380622786</v>
      </c>
      <c r="Q18" s="290">
        <v>0.879216878968612</v>
      </c>
      <c r="R18" s="290">
        <v>0.88294856646075104</v>
      </c>
      <c r="S18" s="290">
        <v>1.0019231575362999</v>
      </c>
      <c r="T18" s="290">
        <v>0.95961940086640296</v>
      </c>
      <c r="U18" s="290">
        <v>1.02361072779018</v>
      </c>
      <c r="V18" s="308">
        <v>0.96454154497020606</v>
      </c>
      <c r="W18" s="77">
        <v>14869</v>
      </c>
    </row>
    <row r="19" spans="1:26" x14ac:dyDescent="0.25">
      <c r="A19" s="75" t="s">
        <v>192</v>
      </c>
      <c r="B19" s="290">
        <v>1.65976818780827</v>
      </c>
      <c r="C19" s="290">
        <v>0.98170018468001097</v>
      </c>
      <c r="D19" s="290">
        <v>0.80607954675882798</v>
      </c>
      <c r="E19" s="290">
        <v>0.74453295279350096</v>
      </c>
      <c r="F19" s="290">
        <v>1.00892616364914</v>
      </c>
      <c r="G19" s="290">
        <v>0.908635334427631</v>
      </c>
      <c r="H19" s="290">
        <v>0.91072835002038099</v>
      </c>
      <c r="I19" s="290">
        <v>1.0291169849548301</v>
      </c>
      <c r="J19" s="308">
        <v>0.94944229120985002</v>
      </c>
      <c r="K19" s="76">
        <v>3145.090091</v>
      </c>
      <c r="L19" s="5"/>
      <c r="M19" s="75" t="s">
        <v>192</v>
      </c>
      <c r="N19" s="290">
        <v>1.4932572788456799</v>
      </c>
      <c r="O19" s="290">
        <v>1.11249178101131</v>
      </c>
      <c r="P19" s="290">
        <v>0.98456652084692697</v>
      </c>
      <c r="Q19" s="290">
        <v>0.82695123218921496</v>
      </c>
      <c r="R19" s="290">
        <v>1.0197485609607699</v>
      </c>
      <c r="S19" s="290">
        <v>0.99970928731904396</v>
      </c>
      <c r="T19" s="290">
        <v>0.98897739820001795</v>
      </c>
      <c r="U19" s="290">
        <v>1.02378525209355</v>
      </c>
      <c r="V19" s="308">
        <v>1.0010130081800901</v>
      </c>
      <c r="W19" s="77">
        <v>14819</v>
      </c>
    </row>
    <row r="20" spans="1:26" x14ac:dyDescent="0.25">
      <c r="A20" s="75" t="s">
        <v>193</v>
      </c>
      <c r="B20" s="290">
        <v>1.0121374573576101</v>
      </c>
      <c r="C20" s="290">
        <v>0.55500021696345203</v>
      </c>
      <c r="D20" s="290">
        <v>1.1071564798862901</v>
      </c>
      <c r="E20" s="290">
        <v>0.93304500703120097</v>
      </c>
      <c r="F20" s="290">
        <v>0.93865953355528697</v>
      </c>
      <c r="G20" s="290">
        <v>1.04391220645939</v>
      </c>
      <c r="H20" s="290">
        <v>1.0993710965836101</v>
      </c>
      <c r="I20" s="290">
        <v>1.17925962250028</v>
      </c>
      <c r="J20" s="308">
        <v>1.05040585942345</v>
      </c>
      <c r="K20" s="76">
        <v>4528.8597280000004</v>
      </c>
      <c r="L20" s="5"/>
      <c r="M20" s="75" t="s">
        <v>193</v>
      </c>
      <c r="N20" s="290">
        <v>1.2382827256825499</v>
      </c>
      <c r="O20" s="290">
        <v>1.02873786481036</v>
      </c>
      <c r="P20" s="290">
        <v>0.91353575813504995</v>
      </c>
      <c r="Q20" s="290">
        <v>1.0262531981993901</v>
      </c>
      <c r="R20" s="290">
        <v>0.98295897043535896</v>
      </c>
      <c r="S20" s="290">
        <v>1.0036598705989199</v>
      </c>
      <c r="T20" s="290">
        <v>0.99869268568589598</v>
      </c>
      <c r="U20" s="290">
        <v>1.04447139690241</v>
      </c>
      <c r="V20" s="308">
        <v>1.0118281640478</v>
      </c>
      <c r="W20" s="77">
        <v>15721</v>
      </c>
    </row>
    <row r="21" spans="1:26" x14ac:dyDescent="0.25">
      <c r="A21" s="75" t="s">
        <v>194</v>
      </c>
      <c r="B21" s="290">
        <v>1.5111824601843</v>
      </c>
      <c r="C21" s="290">
        <v>1.2592327931310701</v>
      </c>
      <c r="D21" s="290">
        <v>0.80115983244566003</v>
      </c>
      <c r="E21" s="290">
        <v>0.82329842303403</v>
      </c>
      <c r="F21" s="290">
        <v>0.876549039265206</v>
      </c>
      <c r="G21" s="290">
        <v>0.929353121352542</v>
      </c>
      <c r="H21" s="290">
        <v>1.04313147359243</v>
      </c>
      <c r="I21" s="290">
        <v>1.0510415649203899</v>
      </c>
      <c r="J21" s="308">
        <v>0.948364707641834</v>
      </c>
      <c r="K21" s="76">
        <v>5695.0477849999997</v>
      </c>
      <c r="L21" s="5"/>
      <c r="M21" s="75" t="s">
        <v>194</v>
      </c>
      <c r="N21" s="290">
        <v>1.07244912765904</v>
      </c>
      <c r="O21" s="290">
        <v>1.2107490763867901</v>
      </c>
      <c r="P21" s="290">
        <v>1.2311348883783699</v>
      </c>
      <c r="Q21" s="290">
        <v>1.0917772968717201</v>
      </c>
      <c r="R21" s="290">
        <v>0.94056202152000401</v>
      </c>
      <c r="S21" s="290">
        <v>0.96070288131747705</v>
      </c>
      <c r="T21" s="290">
        <v>1.0437898646524599</v>
      </c>
      <c r="U21" s="290">
        <v>1.08342794838449</v>
      </c>
      <c r="V21" s="308">
        <v>1.01359301011605</v>
      </c>
      <c r="W21" s="77">
        <v>14498</v>
      </c>
    </row>
    <row r="22" spans="1:26" x14ac:dyDescent="0.25">
      <c r="A22" s="75" t="s">
        <v>195</v>
      </c>
      <c r="B22" s="290">
        <v>0.83738356728702401</v>
      </c>
      <c r="C22" s="290">
        <v>0.50844761757176504</v>
      </c>
      <c r="D22" s="290">
        <v>0.89456652562255801</v>
      </c>
      <c r="E22" s="290">
        <v>1.00349699381109</v>
      </c>
      <c r="F22" s="290">
        <v>0.86726199154709704</v>
      </c>
      <c r="G22" s="290">
        <v>0.85254163812633099</v>
      </c>
      <c r="H22" s="290">
        <v>1.0857915964824301</v>
      </c>
      <c r="I22" s="290">
        <v>0.99209562895964098</v>
      </c>
      <c r="J22" s="308">
        <v>0.89192520916057905</v>
      </c>
      <c r="K22" s="76">
        <v>7169.2153669999998</v>
      </c>
      <c r="L22" s="5"/>
      <c r="M22" s="75" t="s">
        <v>195</v>
      </c>
      <c r="N22" s="290">
        <v>0.84412282759095403</v>
      </c>
      <c r="O22" s="290">
        <v>1.18421148832287</v>
      </c>
      <c r="P22" s="290">
        <v>1.2492499710905201</v>
      </c>
      <c r="Q22" s="290">
        <v>1.1437158998027901</v>
      </c>
      <c r="R22" s="290">
        <v>0.997772541919137</v>
      </c>
      <c r="S22" s="290">
        <v>0.95526095244965403</v>
      </c>
      <c r="T22" s="290">
        <v>1.06172012179043</v>
      </c>
      <c r="U22" s="290">
        <v>1.0641314982597401</v>
      </c>
      <c r="V22" s="308">
        <v>1.00897462662855</v>
      </c>
      <c r="W22" s="77">
        <v>11507</v>
      </c>
    </row>
    <row r="23" spans="1:26" x14ac:dyDescent="0.25">
      <c r="A23" s="75" t="s">
        <v>196</v>
      </c>
      <c r="B23" s="290">
        <v>0.69698341987725498</v>
      </c>
      <c r="C23" s="290">
        <v>0.54215909732219003</v>
      </c>
      <c r="D23" s="290">
        <v>1.0764456922754999</v>
      </c>
      <c r="E23" s="290">
        <v>1.03757452919117</v>
      </c>
      <c r="F23" s="290">
        <v>0.90050487648372701</v>
      </c>
      <c r="G23" s="290">
        <v>0.87942260552191798</v>
      </c>
      <c r="H23" s="290">
        <v>1.00945379793197</v>
      </c>
      <c r="I23" s="290">
        <v>0.68742165424809998</v>
      </c>
      <c r="J23" s="308">
        <v>0.90445162275855395</v>
      </c>
      <c r="K23" s="76">
        <v>5719.6343150000002</v>
      </c>
      <c r="L23" s="5"/>
      <c r="M23" s="75" t="s">
        <v>196</v>
      </c>
      <c r="N23" s="290">
        <v>0.80362687639284103</v>
      </c>
      <c r="O23" s="290">
        <v>0.99120718761702598</v>
      </c>
      <c r="P23" s="290">
        <v>1.3763227632420201</v>
      </c>
      <c r="Q23" s="290">
        <v>1.17047415028034</v>
      </c>
      <c r="R23" s="290">
        <v>0.90515857704382496</v>
      </c>
      <c r="S23" s="290">
        <v>0.92687302535057803</v>
      </c>
      <c r="T23" s="290">
        <v>1.0883927465366301</v>
      </c>
      <c r="U23" s="290">
        <v>0.72973686307242303</v>
      </c>
      <c r="V23" s="308">
        <v>0.95014028894916902</v>
      </c>
      <c r="W23" s="77">
        <v>6062</v>
      </c>
    </row>
    <row r="24" spans="1:26" x14ac:dyDescent="0.25">
      <c r="A24" s="75" t="s">
        <v>197</v>
      </c>
      <c r="B24" s="290">
        <v>1.3884460558553</v>
      </c>
      <c r="C24" s="290">
        <v>1.5429467791127101</v>
      </c>
      <c r="D24" s="290">
        <v>0.87331076942226904</v>
      </c>
      <c r="E24" s="290">
        <v>0.48461250757733398</v>
      </c>
      <c r="F24" s="290">
        <v>0.73471661279674205</v>
      </c>
      <c r="G24" s="290">
        <v>0.87206591451348303</v>
      </c>
      <c r="H24" s="290">
        <v>0.882789827670584</v>
      </c>
      <c r="I24" s="290">
        <v>8.5143330031703796E-2</v>
      </c>
      <c r="J24" s="308">
        <v>0.76080716926481096</v>
      </c>
      <c r="K24" s="76">
        <v>1256.037748</v>
      </c>
      <c r="L24" s="5"/>
      <c r="M24" s="75" t="s">
        <v>197</v>
      </c>
      <c r="N24" s="290">
        <v>1.1461045913207499</v>
      </c>
      <c r="O24" s="290">
        <v>1.09756217151484</v>
      </c>
      <c r="P24" s="290">
        <v>0.944634448380271</v>
      </c>
      <c r="Q24" s="290">
        <v>0.75958211981221502</v>
      </c>
      <c r="R24" s="290">
        <v>0.77370930778592795</v>
      </c>
      <c r="S24" s="290">
        <v>1.05167137227634</v>
      </c>
      <c r="T24" s="290">
        <v>0.89140208972436097</v>
      </c>
      <c r="U24" s="290">
        <v>0.11449600906309899</v>
      </c>
      <c r="V24" s="308">
        <v>0.85107184557989501</v>
      </c>
      <c r="W24" s="77">
        <v>1491</v>
      </c>
    </row>
    <row r="25" spans="1:26" x14ac:dyDescent="0.25">
      <c r="A25" s="75" t="s">
        <v>198</v>
      </c>
      <c r="B25" s="290">
        <v>1.0296601718659599</v>
      </c>
      <c r="C25" s="290">
        <v>2.0824132193201499</v>
      </c>
      <c r="D25" s="290">
        <v>1.6281622005195</v>
      </c>
      <c r="E25" s="290">
        <v>0.98146409027739501</v>
      </c>
      <c r="F25" s="290">
        <v>0.82381368684003697</v>
      </c>
      <c r="G25" s="290">
        <v>0.69828247816453604</v>
      </c>
      <c r="H25" s="290">
        <v>1.5819139518567</v>
      </c>
      <c r="I25" s="290">
        <v>0</v>
      </c>
      <c r="J25" s="308">
        <v>0.90380505129052802</v>
      </c>
      <c r="K25" s="76">
        <v>44.913741999999999</v>
      </c>
      <c r="L25" s="5"/>
      <c r="M25" s="75" t="s">
        <v>198</v>
      </c>
      <c r="N25" s="290">
        <v>2.2733437519892399</v>
      </c>
      <c r="O25" s="290">
        <v>3.1165620835211398</v>
      </c>
      <c r="P25" s="290">
        <v>1.44890829204704</v>
      </c>
      <c r="Q25" s="290">
        <v>0.62982904097993098</v>
      </c>
      <c r="R25" s="290">
        <v>0.77777395491439905</v>
      </c>
      <c r="S25" s="290">
        <v>0.75646234781624999</v>
      </c>
      <c r="T25" s="290">
        <v>1.6277174890788599</v>
      </c>
      <c r="U25" s="290">
        <v>0</v>
      </c>
      <c r="V25" s="308">
        <v>0.933054983461858</v>
      </c>
      <c r="W25" s="77">
        <v>92</v>
      </c>
    </row>
    <row r="26" spans="1:26" x14ac:dyDescent="0.25">
      <c r="A26" s="78" t="s">
        <v>161</v>
      </c>
      <c r="B26" s="293">
        <v>0.98665532074456297</v>
      </c>
      <c r="C26" s="293">
        <v>0.79947203557879498</v>
      </c>
      <c r="D26" s="293">
        <v>0.87936043611175896</v>
      </c>
      <c r="E26" s="293">
        <v>0.804987196650227</v>
      </c>
      <c r="F26" s="293">
        <v>0.85579445359330697</v>
      </c>
      <c r="G26" s="293">
        <v>0.868329426402628</v>
      </c>
      <c r="H26" s="293">
        <v>0.98265635768512705</v>
      </c>
      <c r="I26" s="293">
        <v>1.04891972393924</v>
      </c>
      <c r="J26" s="309">
        <v>0.89233643731996504</v>
      </c>
      <c r="K26" s="80">
        <v>45126.657061999998</v>
      </c>
      <c r="L26" s="5"/>
      <c r="M26" s="78" t="s">
        <v>161</v>
      </c>
      <c r="N26" s="293">
        <v>1.3099383281928101</v>
      </c>
      <c r="O26" s="293">
        <v>1.12622438760136</v>
      </c>
      <c r="P26" s="293">
        <v>1.04697888053887</v>
      </c>
      <c r="Q26" s="293">
        <v>0.95463960180390695</v>
      </c>
      <c r="R26" s="293">
        <v>0.95444478078195805</v>
      </c>
      <c r="S26" s="293">
        <v>0.95873033539200803</v>
      </c>
      <c r="T26" s="293">
        <v>1.0255312745364</v>
      </c>
      <c r="U26" s="293">
        <v>1.03901293979738</v>
      </c>
      <c r="V26" s="309">
        <v>0.99546059287044197</v>
      </c>
      <c r="W26" s="81">
        <v>158653</v>
      </c>
    </row>
    <row r="27" spans="1:26" x14ac:dyDescent="0.25">
      <c r="A27" s="84"/>
      <c r="M27" s="84"/>
    </row>
    <row r="28" spans="1:26" s="5" customFormat="1" ht="12.75" customHeight="1" x14ac:dyDescent="0.2">
      <c r="A28" s="91"/>
      <c r="B28" s="91"/>
      <c r="C28" s="92"/>
      <c r="D28" s="92"/>
      <c r="E28" s="92"/>
      <c r="F28" s="92"/>
      <c r="G28" s="400" t="s">
        <v>128</v>
      </c>
      <c r="H28" s="400"/>
      <c r="I28" s="400"/>
      <c r="J28" s="400"/>
      <c r="K28" s="400"/>
      <c r="L28" s="400"/>
      <c r="M28" s="400"/>
      <c r="N28" s="400"/>
      <c r="O28" s="400"/>
      <c r="P28" s="92"/>
      <c r="Q28" s="92"/>
      <c r="R28" s="92"/>
      <c r="S28" s="93"/>
      <c r="T28" s="92"/>
      <c r="U28" s="92"/>
      <c r="V28" s="92"/>
      <c r="W28" s="39"/>
      <c r="X28" s="94"/>
      <c r="Y28" s="94"/>
      <c r="Z28" s="94"/>
    </row>
    <row r="29" spans="1:26" s="5" customFormat="1" ht="12.75" customHeight="1" x14ac:dyDescent="0.2">
      <c r="A29" s="67"/>
      <c r="B29" s="401" t="s">
        <v>63</v>
      </c>
      <c r="C29" s="401"/>
      <c r="D29" s="401"/>
      <c r="E29" s="401"/>
      <c r="F29" s="401"/>
      <c r="G29" s="401"/>
      <c r="H29" s="401"/>
      <c r="I29" s="401"/>
      <c r="J29" s="67"/>
      <c r="K29" s="67"/>
      <c r="L29" s="82"/>
      <c r="M29" s="82"/>
      <c r="N29" s="401" t="s">
        <v>60</v>
      </c>
      <c r="O29" s="401"/>
      <c r="P29" s="401"/>
      <c r="Q29" s="401"/>
      <c r="R29" s="401"/>
      <c r="S29" s="401"/>
      <c r="T29" s="401"/>
      <c r="U29" s="401"/>
      <c r="V29" s="67"/>
      <c r="W29" s="83"/>
    </row>
    <row r="30" spans="1:26" s="5" customFormat="1" ht="12.75" x14ac:dyDescent="0.2">
      <c r="A30" s="70"/>
      <c r="B30" s="402" t="s">
        <v>87</v>
      </c>
      <c r="C30" s="402"/>
      <c r="D30" s="402"/>
      <c r="E30" s="402"/>
      <c r="F30" s="402"/>
      <c r="G30" s="402"/>
      <c r="H30" s="402"/>
      <c r="I30" s="402"/>
      <c r="J30" s="71"/>
      <c r="K30" s="71"/>
      <c r="M30" s="70"/>
      <c r="N30" s="402" t="s">
        <v>87</v>
      </c>
      <c r="O30" s="402"/>
      <c r="P30" s="402"/>
      <c r="Q30" s="402"/>
      <c r="R30" s="402"/>
      <c r="S30" s="402"/>
      <c r="T30" s="402"/>
      <c r="U30" s="402"/>
      <c r="V30" s="71"/>
      <c r="W30" s="71"/>
    </row>
    <row r="31" spans="1:26" s="32" customFormat="1" ht="12.75" x14ac:dyDescent="0.2">
      <c r="A31" s="72" t="s">
        <v>70</v>
      </c>
      <c r="B31" s="73" t="s">
        <v>88</v>
      </c>
      <c r="C31" s="73" t="s">
        <v>89</v>
      </c>
      <c r="D31" s="73" t="s">
        <v>90</v>
      </c>
      <c r="E31" s="73" t="s">
        <v>91</v>
      </c>
      <c r="F31" s="73" t="s">
        <v>92</v>
      </c>
      <c r="G31" s="73" t="s">
        <v>93</v>
      </c>
      <c r="H31" s="73" t="s">
        <v>94</v>
      </c>
      <c r="I31" s="73" t="s">
        <v>95</v>
      </c>
      <c r="J31" s="74" t="s">
        <v>161</v>
      </c>
      <c r="K31" s="74" t="s">
        <v>163</v>
      </c>
      <c r="M31" s="72" t="s">
        <v>70</v>
      </c>
      <c r="N31" s="73" t="s">
        <v>88</v>
      </c>
      <c r="O31" s="73" t="s">
        <v>89</v>
      </c>
      <c r="P31" s="73" t="s">
        <v>90</v>
      </c>
      <c r="Q31" s="73" t="s">
        <v>91</v>
      </c>
      <c r="R31" s="73" t="s">
        <v>92</v>
      </c>
      <c r="S31" s="73" t="s">
        <v>93</v>
      </c>
      <c r="T31" s="73" t="s">
        <v>94</v>
      </c>
      <c r="U31" s="73" t="s">
        <v>95</v>
      </c>
      <c r="V31" s="74" t="s">
        <v>161</v>
      </c>
      <c r="W31" s="74" t="s">
        <v>137</v>
      </c>
    </row>
    <row r="32" spans="1:26" x14ac:dyDescent="0.25">
      <c r="A32" s="75" t="s">
        <v>75</v>
      </c>
      <c r="B32" s="290">
        <v>1.25230968177296</v>
      </c>
      <c r="C32" s="290">
        <v>0.58992320323602399</v>
      </c>
      <c r="D32" s="290">
        <v>1.1277561685950701</v>
      </c>
      <c r="E32" s="290">
        <v>2.1854900666211901</v>
      </c>
      <c r="F32" s="290">
        <v>1.03902927823595</v>
      </c>
      <c r="G32" s="290">
        <v>1.0915233318945301</v>
      </c>
      <c r="H32" s="290">
        <v>1.12254482357468</v>
      </c>
      <c r="I32" s="290">
        <v>0.83771667280981899</v>
      </c>
      <c r="J32" s="308">
        <v>1.0619546914553299</v>
      </c>
      <c r="K32" s="76">
        <v>35.799104</v>
      </c>
      <c r="L32" s="5"/>
      <c r="M32" s="75" t="s">
        <v>75</v>
      </c>
      <c r="N32" s="290">
        <v>1.8023875144932999</v>
      </c>
      <c r="O32" s="290">
        <v>1.06028981504719</v>
      </c>
      <c r="P32" s="290">
        <v>1.3283950777832201</v>
      </c>
      <c r="Q32" s="290">
        <v>1.99531526795963</v>
      </c>
      <c r="R32" s="290">
        <v>1.3220407283090001</v>
      </c>
      <c r="S32" s="290">
        <v>1.2997569109564</v>
      </c>
      <c r="T32" s="290">
        <v>1.26049909768819</v>
      </c>
      <c r="U32" s="290">
        <v>0.91207703693884001</v>
      </c>
      <c r="V32" s="308">
        <v>1.1919022330234099</v>
      </c>
      <c r="W32" s="77">
        <v>412</v>
      </c>
    </row>
    <row r="33" spans="1:23" x14ac:dyDescent="0.25">
      <c r="A33" s="75" t="s">
        <v>76</v>
      </c>
      <c r="B33" s="290">
        <v>3.0580763628566801</v>
      </c>
      <c r="C33" s="290">
        <v>0.59837658007386096</v>
      </c>
      <c r="D33" s="290">
        <v>1.2198099270335601</v>
      </c>
      <c r="E33" s="290">
        <v>0.78137920677627204</v>
      </c>
      <c r="F33" s="290">
        <v>0.895401830389431</v>
      </c>
      <c r="G33" s="290">
        <v>0.78298829364785305</v>
      </c>
      <c r="H33" s="290">
        <v>1.0722630813301901</v>
      </c>
      <c r="I33" s="290">
        <v>1.0749347278083501</v>
      </c>
      <c r="J33" s="308">
        <v>1.0056395744954101</v>
      </c>
      <c r="K33" s="76">
        <v>97.921392999999995</v>
      </c>
      <c r="L33" s="5"/>
      <c r="M33" s="75" t="s">
        <v>76</v>
      </c>
      <c r="N33" s="290">
        <v>2.0623611372188901</v>
      </c>
      <c r="O33" s="290">
        <v>1.0749021962196199</v>
      </c>
      <c r="P33" s="290">
        <v>1.5826082263513099</v>
      </c>
      <c r="Q33" s="290">
        <v>1.4397231438018601</v>
      </c>
      <c r="R33" s="290">
        <v>1.0880213192628101</v>
      </c>
      <c r="S33" s="290">
        <v>0.92487459627305202</v>
      </c>
      <c r="T33" s="290">
        <v>1.11005102518945</v>
      </c>
      <c r="U33" s="290">
        <v>1.14256003696557</v>
      </c>
      <c r="V33" s="308">
        <v>1.11502606224905</v>
      </c>
      <c r="W33" s="77">
        <v>938</v>
      </c>
    </row>
    <row r="34" spans="1:23" x14ac:dyDescent="0.25">
      <c r="A34" s="75" t="s">
        <v>77</v>
      </c>
      <c r="B34" s="290">
        <v>0.44361785628612399</v>
      </c>
      <c r="C34" s="290">
        <v>0.79427949175502299</v>
      </c>
      <c r="D34" s="290">
        <v>1.1953733216567</v>
      </c>
      <c r="E34" s="290">
        <v>0.74791280232011104</v>
      </c>
      <c r="F34" s="290">
        <v>0.61395008861646105</v>
      </c>
      <c r="G34" s="290">
        <v>0.878920001736467</v>
      </c>
      <c r="H34" s="290">
        <v>0.95699888233589403</v>
      </c>
      <c r="I34" s="290">
        <v>1.0346400855595801</v>
      </c>
      <c r="J34" s="308">
        <v>0.89011787562967704</v>
      </c>
      <c r="K34" s="76">
        <v>193.63477599999999</v>
      </c>
      <c r="L34" s="5"/>
      <c r="M34" s="75" t="s">
        <v>77</v>
      </c>
      <c r="N34" s="290">
        <v>0.98379991154958801</v>
      </c>
      <c r="O34" s="290">
        <v>1.1907047655426799</v>
      </c>
      <c r="P34" s="290">
        <v>1.0937021487208101</v>
      </c>
      <c r="Q34" s="290">
        <v>1.1201234982361199</v>
      </c>
      <c r="R34" s="290">
        <v>0.896891926570755</v>
      </c>
      <c r="S34" s="290">
        <v>1.0261112522348299</v>
      </c>
      <c r="T34" s="290">
        <v>1.04439336261153</v>
      </c>
      <c r="U34" s="290">
        <v>1.08635176520923</v>
      </c>
      <c r="V34" s="308">
        <v>1.04535879047492</v>
      </c>
      <c r="W34" s="77">
        <v>1792</v>
      </c>
    </row>
    <row r="35" spans="1:23" x14ac:dyDescent="0.25">
      <c r="A35" s="75" t="s">
        <v>78</v>
      </c>
      <c r="B35" s="290">
        <v>0.420394783587905</v>
      </c>
      <c r="C35" s="290">
        <v>0.82776097689886297</v>
      </c>
      <c r="D35" s="290">
        <v>1.2273686303869</v>
      </c>
      <c r="E35" s="290">
        <v>0.81597313276397898</v>
      </c>
      <c r="F35" s="290">
        <v>0.94126787291800396</v>
      </c>
      <c r="G35" s="290">
        <v>0.94638646242320701</v>
      </c>
      <c r="H35" s="290">
        <v>1.06783117137851</v>
      </c>
      <c r="I35" s="290">
        <v>1.0832675083660499</v>
      </c>
      <c r="J35" s="308">
        <v>1.0017046830326599</v>
      </c>
      <c r="K35" s="76">
        <v>352.57770099999999</v>
      </c>
      <c r="L35" s="5"/>
      <c r="M35" s="75" t="s">
        <v>78</v>
      </c>
      <c r="N35" s="290">
        <v>1.07002612025211</v>
      </c>
      <c r="O35" s="290">
        <v>0.693499267524055</v>
      </c>
      <c r="P35" s="290">
        <v>1.2745789862618899</v>
      </c>
      <c r="Q35" s="290">
        <v>0.89549109916160596</v>
      </c>
      <c r="R35" s="290">
        <v>0.99459638689098895</v>
      </c>
      <c r="S35" s="290">
        <v>1.0965725141486899</v>
      </c>
      <c r="T35" s="290">
        <v>1.0742702754003599</v>
      </c>
      <c r="U35" s="290">
        <v>1.1142485886003901</v>
      </c>
      <c r="V35" s="308">
        <v>1.0784519881353301</v>
      </c>
      <c r="W35" s="77">
        <v>2894</v>
      </c>
    </row>
    <row r="36" spans="1:23" x14ac:dyDescent="0.25">
      <c r="A36" s="75" t="s">
        <v>188</v>
      </c>
      <c r="B36" s="290">
        <v>0.448891681759441</v>
      </c>
      <c r="C36" s="290">
        <v>1.4049751610647001</v>
      </c>
      <c r="D36" s="290">
        <v>0.79377013918408101</v>
      </c>
      <c r="E36" s="290">
        <v>1.0849134046569</v>
      </c>
      <c r="F36" s="290">
        <v>0.83679566138723704</v>
      </c>
      <c r="G36" s="290">
        <v>0.846410679416286</v>
      </c>
      <c r="H36" s="290">
        <v>0.93782300007324504</v>
      </c>
      <c r="I36" s="290">
        <v>0.96491877993714004</v>
      </c>
      <c r="J36" s="308">
        <v>0.90689800618418803</v>
      </c>
      <c r="K36" s="76">
        <v>402.77803399999999</v>
      </c>
      <c r="L36" s="5"/>
      <c r="M36" s="75" t="s">
        <v>188</v>
      </c>
      <c r="N36" s="290">
        <v>0.78367319861887696</v>
      </c>
      <c r="O36" s="290">
        <v>1.3393893430250401</v>
      </c>
      <c r="P36" s="290">
        <v>1.10859982147521</v>
      </c>
      <c r="Q36" s="290">
        <v>1.1914814738667101</v>
      </c>
      <c r="R36" s="290">
        <v>1.0168272777981799</v>
      </c>
      <c r="S36" s="290">
        <v>0.99108136724514695</v>
      </c>
      <c r="T36" s="290">
        <v>1.0514352381768399</v>
      </c>
      <c r="U36" s="290">
        <v>1.0864131878377701</v>
      </c>
      <c r="V36" s="308">
        <v>1.0492224156630301</v>
      </c>
      <c r="W36" s="77">
        <v>3558</v>
      </c>
    </row>
    <row r="37" spans="1:23" x14ac:dyDescent="0.25">
      <c r="A37" s="75" t="s">
        <v>189</v>
      </c>
      <c r="B37" s="290">
        <v>2.2316872900400599</v>
      </c>
      <c r="C37" s="290">
        <v>0.72956889707233397</v>
      </c>
      <c r="D37" s="290">
        <v>0.81846714483740801</v>
      </c>
      <c r="E37" s="290">
        <v>0.99003010583545803</v>
      </c>
      <c r="F37" s="290">
        <v>0.82565877048439995</v>
      </c>
      <c r="G37" s="290">
        <v>1.14006397059965</v>
      </c>
      <c r="H37" s="290">
        <v>1.00579131704188</v>
      </c>
      <c r="I37" s="290">
        <v>0.96814381596217103</v>
      </c>
      <c r="J37" s="308">
        <v>0.99020022273128006</v>
      </c>
      <c r="K37" s="76">
        <v>470.98824000000002</v>
      </c>
      <c r="L37" s="5"/>
      <c r="M37" s="75" t="s">
        <v>189</v>
      </c>
      <c r="N37" s="290">
        <v>1.57392168244074</v>
      </c>
      <c r="O37" s="290">
        <v>1.04751384227258</v>
      </c>
      <c r="P37" s="290">
        <v>1.1926865562326101</v>
      </c>
      <c r="Q37" s="290">
        <v>0.99523122780065298</v>
      </c>
      <c r="R37" s="290">
        <v>0.98033855675551096</v>
      </c>
      <c r="S37" s="290">
        <v>0.94732071661469197</v>
      </c>
      <c r="T37" s="290">
        <v>1.03784257942515</v>
      </c>
      <c r="U37" s="290">
        <v>1.13818652802478</v>
      </c>
      <c r="V37" s="308">
        <v>1.0374323391606</v>
      </c>
      <c r="W37" s="77">
        <v>3695</v>
      </c>
    </row>
    <row r="38" spans="1:23" x14ac:dyDescent="0.25">
      <c r="A38" s="75" t="s">
        <v>190</v>
      </c>
      <c r="B38" s="290">
        <v>1.00251374985208</v>
      </c>
      <c r="C38" s="290">
        <v>1.4250226900554901</v>
      </c>
      <c r="D38" s="290">
        <v>0.69474852676843002</v>
      </c>
      <c r="E38" s="290">
        <v>0.72633667877635399</v>
      </c>
      <c r="F38" s="290">
        <v>0.86295803106068703</v>
      </c>
      <c r="G38" s="290">
        <v>0.89975131644472195</v>
      </c>
      <c r="H38" s="290">
        <v>0.98928345404669304</v>
      </c>
      <c r="I38" s="290">
        <v>1.2872243465995401</v>
      </c>
      <c r="J38" s="308">
        <v>0.97476894113656098</v>
      </c>
      <c r="K38" s="76">
        <v>415.193782</v>
      </c>
      <c r="L38" s="5"/>
      <c r="M38" s="75" t="s">
        <v>190</v>
      </c>
      <c r="N38" s="290">
        <v>1.7189464428988099</v>
      </c>
      <c r="O38" s="290">
        <v>1.5577082135331399</v>
      </c>
      <c r="P38" s="290">
        <v>1.1141385013026399</v>
      </c>
      <c r="Q38" s="290">
        <v>1.2052257523201</v>
      </c>
      <c r="R38" s="290">
        <v>0.92366620480626505</v>
      </c>
      <c r="S38" s="290">
        <v>1.04387235873391</v>
      </c>
      <c r="T38" s="290">
        <v>1.1411073146059201</v>
      </c>
      <c r="U38" s="290">
        <v>1.27251276731948</v>
      </c>
      <c r="V38" s="308">
        <v>1.1117622716893101</v>
      </c>
      <c r="W38" s="77">
        <v>3418</v>
      </c>
    </row>
    <row r="39" spans="1:23" x14ac:dyDescent="0.25">
      <c r="A39" s="75" t="s">
        <v>191</v>
      </c>
      <c r="B39" s="290">
        <v>0.922105850112798</v>
      </c>
      <c r="C39" s="290">
        <v>3.1325744996495599</v>
      </c>
      <c r="D39" s="290">
        <v>0.97565275863718104</v>
      </c>
      <c r="E39" s="290">
        <v>0.71756660841394404</v>
      </c>
      <c r="F39" s="290">
        <v>0.78068562431665101</v>
      </c>
      <c r="G39" s="290">
        <v>0.99815653992609898</v>
      </c>
      <c r="H39" s="290">
        <v>1.36457184537503</v>
      </c>
      <c r="I39" s="290">
        <v>1.1824094651788399</v>
      </c>
      <c r="J39" s="308">
        <v>1.06392572735941</v>
      </c>
      <c r="K39" s="76">
        <v>420.73396300000002</v>
      </c>
      <c r="L39" s="5"/>
      <c r="M39" s="75" t="s">
        <v>191</v>
      </c>
      <c r="N39" s="290">
        <v>1.1381325186320701</v>
      </c>
      <c r="O39" s="290">
        <v>1.2823526668667</v>
      </c>
      <c r="P39" s="290">
        <v>1.4510756693623299</v>
      </c>
      <c r="Q39" s="290">
        <v>0.93842973317827405</v>
      </c>
      <c r="R39" s="290">
        <v>0.87606857440494101</v>
      </c>
      <c r="S39" s="290">
        <v>1.09652781331417</v>
      </c>
      <c r="T39" s="290">
        <v>1.1425956372877699</v>
      </c>
      <c r="U39" s="290">
        <v>1.32526481706349</v>
      </c>
      <c r="V39" s="308">
        <v>1.10151001232799</v>
      </c>
      <c r="W39" s="77">
        <v>2767</v>
      </c>
    </row>
    <row r="40" spans="1:23" x14ac:dyDescent="0.25">
      <c r="A40" s="75" t="s">
        <v>192</v>
      </c>
      <c r="B40" s="290">
        <v>1.47888245609422</v>
      </c>
      <c r="C40" s="290">
        <v>1.16161949557352</v>
      </c>
      <c r="D40" s="290">
        <v>0.43217664622614599</v>
      </c>
      <c r="E40" s="290">
        <v>0.46013366028664798</v>
      </c>
      <c r="F40" s="290">
        <v>0.95955815013897905</v>
      </c>
      <c r="G40" s="290">
        <v>1.07030741781901</v>
      </c>
      <c r="H40" s="290">
        <v>1.4839190303229599</v>
      </c>
      <c r="I40" s="290">
        <v>1.27280859901748</v>
      </c>
      <c r="J40" s="308">
        <v>1.1333484149994499</v>
      </c>
      <c r="K40" s="76">
        <v>480.68046099999998</v>
      </c>
      <c r="L40" s="5"/>
      <c r="M40" s="75" t="s">
        <v>192</v>
      </c>
      <c r="N40" s="290">
        <v>1.9181794251700499</v>
      </c>
      <c r="O40" s="290">
        <v>1.4316135202985001</v>
      </c>
      <c r="P40" s="290">
        <v>0.81057646540789097</v>
      </c>
      <c r="Q40" s="290">
        <v>0.86314341017999097</v>
      </c>
      <c r="R40" s="290">
        <v>0.95412931141099799</v>
      </c>
      <c r="S40" s="290">
        <v>1.12381630179091</v>
      </c>
      <c r="T40" s="290">
        <v>1.2324126367652199</v>
      </c>
      <c r="U40" s="290">
        <v>1.1689066035715301</v>
      </c>
      <c r="V40" s="308">
        <v>1.1071715033393099</v>
      </c>
      <c r="W40" s="77">
        <v>2332</v>
      </c>
    </row>
    <row r="41" spans="1:23" x14ac:dyDescent="0.25">
      <c r="A41" s="75" t="s">
        <v>193</v>
      </c>
      <c r="B41" s="290">
        <v>2.2388215086787899</v>
      </c>
      <c r="C41" s="290">
        <v>0.57576707315076203</v>
      </c>
      <c r="D41" s="290">
        <v>0.519956582929191</v>
      </c>
      <c r="E41" s="290">
        <v>0.46765783162846197</v>
      </c>
      <c r="F41" s="290">
        <v>0.99825479839193199</v>
      </c>
      <c r="G41" s="290">
        <v>1.2233236156640701</v>
      </c>
      <c r="H41" s="290">
        <v>1.22024267214348</v>
      </c>
      <c r="I41" s="290">
        <v>1.27861830443461</v>
      </c>
      <c r="J41" s="308">
        <v>1.1215091042166601</v>
      </c>
      <c r="K41" s="76">
        <v>449.43539399999997</v>
      </c>
      <c r="L41" s="5"/>
      <c r="M41" s="75" t="s">
        <v>193</v>
      </c>
      <c r="N41" s="290">
        <v>1.46534702299458</v>
      </c>
      <c r="O41" s="290">
        <v>0.95172933604124099</v>
      </c>
      <c r="P41" s="290">
        <v>0.97268002403097098</v>
      </c>
      <c r="Q41" s="290">
        <v>0.79299900712012905</v>
      </c>
      <c r="R41" s="290">
        <v>0.87726308045625201</v>
      </c>
      <c r="S41" s="290">
        <v>1.14670630710677</v>
      </c>
      <c r="T41" s="290">
        <v>1.0512615984243201</v>
      </c>
      <c r="U41" s="290">
        <v>1.06592785299777</v>
      </c>
      <c r="V41" s="308">
        <v>1.0255311898948301</v>
      </c>
      <c r="W41" s="77">
        <v>1767</v>
      </c>
    </row>
    <row r="42" spans="1:23" x14ac:dyDescent="0.25">
      <c r="A42" s="75" t="s">
        <v>194</v>
      </c>
      <c r="B42" s="290">
        <v>0.65129974998069695</v>
      </c>
      <c r="C42" s="290">
        <v>1.39444352164767</v>
      </c>
      <c r="D42" s="290">
        <v>0.15898782197318401</v>
      </c>
      <c r="E42" s="290">
        <v>0.618424568242807</v>
      </c>
      <c r="F42" s="290">
        <v>0.70206905273841802</v>
      </c>
      <c r="G42" s="290">
        <v>1.06863752167272</v>
      </c>
      <c r="H42" s="290">
        <v>1.0170926630241901</v>
      </c>
      <c r="I42" s="290">
        <v>0.85892550655807598</v>
      </c>
      <c r="J42" s="308">
        <v>0.89828413005852803</v>
      </c>
      <c r="K42" s="76">
        <v>371.28978899999998</v>
      </c>
      <c r="L42" s="5"/>
      <c r="M42" s="75" t="s">
        <v>194</v>
      </c>
      <c r="N42" s="290">
        <v>1.1708382303757401</v>
      </c>
      <c r="O42" s="290">
        <v>1.4784393156295199</v>
      </c>
      <c r="P42" s="290">
        <v>0.46770304919417</v>
      </c>
      <c r="Q42" s="290">
        <v>0.88995642114528395</v>
      </c>
      <c r="R42" s="290">
        <v>0.99157538605928297</v>
      </c>
      <c r="S42" s="290">
        <v>0.97913434035969205</v>
      </c>
      <c r="T42" s="290">
        <v>0.86944122291157999</v>
      </c>
      <c r="U42" s="290">
        <v>0.95755005647631397</v>
      </c>
      <c r="V42" s="308">
        <v>0.93746599339932302</v>
      </c>
      <c r="W42" s="77">
        <v>1156</v>
      </c>
    </row>
    <row r="43" spans="1:23" x14ac:dyDescent="0.25">
      <c r="A43" s="75" t="s">
        <v>195</v>
      </c>
      <c r="B43" s="290">
        <v>0.45112576285491401</v>
      </c>
      <c r="C43" s="290">
        <v>0.19792222405398499</v>
      </c>
      <c r="D43" s="290">
        <v>0.28110214614783202</v>
      </c>
      <c r="E43" s="290">
        <v>0.34582899750846102</v>
      </c>
      <c r="F43" s="290">
        <v>0.90211554439222197</v>
      </c>
      <c r="G43" s="290">
        <v>1.24073220983838</v>
      </c>
      <c r="H43" s="290">
        <v>1.0091088715711101</v>
      </c>
      <c r="I43" s="290">
        <v>1.31036051144093</v>
      </c>
      <c r="J43" s="308">
        <v>0.951443658701562</v>
      </c>
      <c r="K43" s="76">
        <v>211.75389999999999</v>
      </c>
      <c r="L43" s="5"/>
      <c r="M43" s="75" t="s">
        <v>195</v>
      </c>
      <c r="N43" s="290">
        <v>1.27154453976889</v>
      </c>
      <c r="O43" s="290">
        <v>0.83974464018477402</v>
      </c>
      <c r="P43" s="290">
        <v>0.77451628449822396</v>
      </c>
      <c r="Q43" s="290">
        <v>0.86160374449257704</v>
      </c>
      <c r="R43" s="290">
        <v>0.89747832459608401</v>
      </c>
      <c r="S43" s="290">
        <v>0.82050679424806505</v>
      </c>
      <c r="T43" s="290">
        <v>0.86390338305603298</v>
      </c>
      <c r="U43" s="290">
        <v>0.90932450352629401</v>
      </c>
      <c r="V43" s="308">
        <v>0.85984509695470202</v>
      </c>
      <c r="W43" s="77">
        <v>611</v>
      </c>
    </row>
    <row r="44" spans="1:23" x14ac:dyDescent="0.25">
      <c r="A44" s="75" t="s">
        <v>196</v>
      </c>
      <c r="B44" s="290">
        <v>0</v>
      </c>
      <c r="C44" s="290">
        <v>2.1636011348853899</v>
      </c>
      <c r="D44" s="290">
        <v>1.3151457581328101</v>
      </c>
      <c r="E44" s="290">
        <v>5.7527380461251797E-2</v>
      </c>
      <c r="F44" s="290">
        <v>0.38100545493763399</v>
      </c>
      <c r="G44" s="290">
        <v>0.36526129403628399</v>
      </c>
      <c r="H44" s="290">
        <v>0.66464141163660095</v>
      </c>
      <c r="I44" s="290">
        <v>2.93051214370491</v>
      </c>
      <c r="J44" s="308">
        <v>0.45763227233243597</v>
      </c>
      <c r="K44" s="76">
        <v>55.468471999999998</v>
      </c>
      <c r="L44" s="5"/>
      <c r="M44" s="75" t="s">
        <v>196</v>
      </c>
      <c r="N44" s="290">
        <v>0</v>
      </c>
      <c r="O44" s="290">
        <v>2.4123208889828001</v>
      </c>
      <c r="P44" s="290">
        <v>1.00193848099843</v>
      </c>
      <c r="Q44" s="290">
        <v>0.21922317243431499</v>
      </c>
      <c r="R44" s="290">
        <v>0.83150106529179202</v>
      </c>
      <c r="S44" s="290">
        <v>0.92878768007263002</v>
      </c>
      <c r="T44" s="290">
        <v>1.0423402743487</v>
      </c>
      <c r="U44" s="290">
        <v>1.48826762143745</v>
      </c>
      <c r="V44" s="308">
        <v>0.87936423846022804</v>
      </c>
      <c r="W44" s="77">
        <v>202</v>
      </c>
    </row>
    <row r="45" spans="1:23" x14ac:dyDescent="0.25">
      <c r="A45" s="75" t="s">
        <v>197</v>
      </c>
      <c r="B45" s="290">
        <v>3.2608812640360001</v>
      </c>
      <c r="C45" s="290">
        <v>0.46004789175181998</v>
      </c>
      <c r="D45" s="290">
        <v>0</v>
      </c>
      <c r="E45" s="290">
        <v>9.45312911027925E-2</v>
      </c>
      <c r="F45" s="290">
        <v>1.9132338286082</v>
      </c>
      <c r="G45" s="290">
        <v>1.2058817999036699</v>
      </c>
      <c r="H45" s="290">
        <v>0.50281426228880799</v>
      </c>
      <c r="I45" s="290" t="e">
        <f>#NUM!</f>
        <v>#NUM!</v>
      </c>
      <c r="J45" s="308">
        <v>1.2176807447140401</v>
      </c>
      <c r="K45" s="76">
        <v>15.723167</v>
      </c>
      <c r="L45" s="5"/>
      <c r="M45" s="75" t="s">
        <v>197</v>
      </c>
      <c r="N45" s="290">
        <v>7.7552096696894504</v>
      </c>
      <c r="O45" s="290">
        <v>1.30853447722561</v>
      </c>
      <c r="P45" s="290">
        <v>0</v>
      </c>
      <c r="Q45" s="290">
        <v>0.87902805502303905</v>
      </c>
      <c r="R45" s="290">
        <v>0.99787845974117095</v>
      </c>
      <c r="S45" s="290">
        <v>0.86611659201022095</v>
      </c>
      <c r="T45" s="290">
        <v>0.95151685327495905</v>
      </c>
      <c r="U45" s="290" t="e">
        <f>#NUM!</f>
        <v>#NUM!</v>
      </c>
      <c r="V45" s="308">
        <v>1.0014389944226201</v>
      </c>
      <c r="W45" s="77">
        <v>32</v>
      </c>
    </row>
    <row r="46" spans="1:23" x14ac:dyDescent="0.25">
      <c r="A46" s="75" t="s">
        <v>198</v>
      </c>
      <c r="B46" s="290">
        <v>0</v>
      </c>
      <c r="C46" s="290">
        <v>0</v>
      </c>
      <c r="D46" s="290">
        <v>0</v>
      </c>
      <c r="E46" s="290">
        <v>2.3893673550291901</v>
      </c>
      <c r="F46" s="290">
        <v>0</v>
      </c>
      <c r="G46" s="290"/>
      <c r="H46" s="290"/>
      <c r="I46" s="290">
        <v>0</v>
      </c>
      <c r="J46" s="308">
        <v>0.87383775642174299</v>
      </c>
      <c r="K46" s="76">
        <v>0.2</v>
      </c>
      <c r="L46" s="5"/>
      <c r="M46" s="75" t="s">
        <v>198</v>
      </c>
      <c r="N46" s="290">
        <v>0</v>
      </c>
      <c r="O46" s="290">
        <v>0</v>
      </c>
      <c r="P46" s="290">
        <v>0</v>
      </c>
      <c r="Q46" s="290">
        <v>1.4547782190605001</v>
      </c>
      <c r="R46" s="290">
        <v>0</v>
      </c>
      <c r="S46" s="290"/>
      <c r="T46" s="290"/>
      <c r="U46" s="290">
        <v>0</v>
      </c>
      <c r="V46" s="308">
        <v>0.54167054987846397</v>
      </c>
      <c r="W46" s="77">
        <v>1</v>
      </c>
    </row>
    <row r="47" spans="1:23" x14ac:dyDescent="0.25">
      <c r="A47" s="78" t="s">
        <v>161</v>
      </c>
      <c r="B47" s="293">
        <v>1.1633447561490899</v>
      </c>
      <c r="C47" s="293">
        <v>1.2416587158405501</v>
      </c>
      <c r="D47" s="293">
        <v>0.70773609514027103</v>
      </c>
      <c r="E47" s="293">
        <v>0.67302333136357895</v>
      </c>
      <c r="F47" s="293">
        <v>0.83456485476039999</v>
      </c>
      <c r="G47" s="293">
        <v>0.99464812332316199</v>
      </c>
      <c r="H47" s="293">
        <v>1.10365277830482</v>
      </c>
      <c r="I47" s="293">
        <v>1.11658023653796</v>
      </c>
      <c r="J47" s="309">
        <v>0.98446824636469599</v>
      </c>
      <c r="K47" s="80">
        <v>3974.1781759999999</v>
      </c>
      <c r="L47" s="5"/>
      <c r="M47" s="78" t="s">
        <v>161</v>
      </c>
      <c r="N47" s="293">
        <v>1.4192856213664899</v>
      </c>
      <c r="O47" s="293">
        <v>1.2259510312751201</v>
      </c>
      <c r="P47" s="293">
        <v>1.0883618254051299</v>
      </c>
      <c r="Q47" s="293">
        <v>0.99577916006060996</v>
      </c>
      <c r="R47" s="293">
        <v>0.94782844107845599</v>
      </c>
      <c r="S47" s="293">
        <v>1.0278976291639701</v>
      </c>
      <c r="T47" s="293">
        <v>1.0691036504843501</v>
      </c>
      <c r="U47" s="293">
        <v>1.13750374886988</v>
      </c>
      <c r="V47" s="309">
        <v>1.05855557978299</v>
      </c>
      <c r="W47" s="81">
        <v>25575</v>
      </c>
    </row>
  </sheetData>
  <mergeCells count="15">
    <mergeCell ref="A1:W1"/>
    <mergeCell ref="A2:W2"/>
    <mergeCell ref="A3:W3"/>
    <mergeCell ref="A4:W4"/>
    <mergeCell ref="A5:W5"/>
    <mergeCell ref="G7:O7"/>
    <mergeCell ref="B8:I8"/>
    <mergeCell ref="N8:U8"/>
    <mergeCell ref="B9:I9"/>
    <mergeCell ref="N9:U9"/>
    <mergeCell ref="G28:O28"/>
    <mergeCell ref="B29:I29"/>
    <mergeCell ref="N29:U29"/>
    <mergeCell ref="B30:I30"/>
    <mergeCell ref="N30:U30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J69"/>
  <sheetViews>
    <sheetView showGridLines="0" zoomScaleNormal="100" workbookViewId="0">
      <selection sqref="A1:Q1"/>
    </sheetView>
  </sheetViews>
  <sheetFormatPr defaultColWidth="8.5703125" defaultRowHeight="15" x14ac:dyDescent="0.25"/>
  <cols>
    <col min="1" max="1" width="17.7109375" style="5" customWidth="1"/>
    <col min="2" max="2" width="8.5703125" style="5"/>
    <col min="3" max="3" width="10.42578125" style="5" customWidth="1"/>
    <col min="4" max="5" width="8.5703125" style="5"/>
    <col min="6" max="6" width="9.85546875" style="5" customWidth="1"/>
    <col min="7" max="7" width="8.5703125" style="5"/>
    <col min="8" max="8" width="9.28515625" style="5" bestFit="1" customWidth="1"/>
    <col min="9" max="9" width="8.5703125" style="5"/>
    <col min="10" max="10" width="8.5703125" style="32"/>
    <col min="11" max="11" width="8.5703125" style="5"/>
    <col min="12" max="12" width="10.42578125" style="5" customWidth="1"/>
    <col min="13" max="14" width="8.5703125" style="5"/>
    <col min="15" max="15" width="10.42578125" style="5" customWidth="1"/>
    <col min="16" max="16" width="8.5703125" style="5"/>
    <col min="17" max="17" width="9.28515625" style="5" bestFit="1" customWidth="1"/>
    <col min="18" max="1024" width="8.5703125" style="5"/>
  </cols>
  <sheetData>
    <row r="1" spans="1:17" x14ac:dyDescent="0.25">
      <c r="A1" s="403" t="s">
        <v>201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</row>
    <row r="2" spans="1:17" x14ac:dyDescent="0.25">
      <c r="A2" s="404" t="s">
        <v>54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x14ac:dyDescent="0.25">
      <c r="A3" s="404" t="s">
        <v>133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x14ac:dyDescent="0.25">
      <c r="A4" s="404" t="s">
        <v>187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</row>
    <row r="5" spans="1:17" ht="12.75" customHeight="1" x14ac:dyDescent="0.25">
      <c r="A5" s="408" t="s">
        <v>57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</row>
    <row r="6" spans="1:17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2.75" customHeight="1" x14ac:dyDescent="0.25">
      <c r="A7" s="69"/>
      <c r="B7" s="407" t="s">
        <v>63</v>
      </c>
      <c r="C7" s="407"/>
      <c r="D7" s="407"/>
      <c r="E7" s="407"/>
      <c r="F7" s="407"/>
      <c r="G7" s="407"/>
      <c r="H7" s="407"/>
      <c r="I7" s="83"/>
      <c r="J7" s="69"/>
      <c r="K7" s="407" t="s">
        <v>63</v>
      </c>
      <c r="L7" s="407"/>
      <c r="M7" s="407"/>
      <c r="N7" s="407"/>
      <c r="O7" s="407"/>
      <c r="P7" s="407"/>
      <c r="Q7" s="407"/>
    </row>
    <row r="8" spans="1:17" ht="12.75" customHeight="1" x14ac:dyDescent="0.25">
      <c r="B8" s="406" t="s">
        <v>202</v>
      </c>
      <c r="C8" s="406"/>
      <c r="D8" s="406"/>
      <c r="E8" s="406"/>
      <c r="F8" s="406"/>
      <c r="G8" s="406"/>
      <c r="H8" s="95"/>
      <c r="J8" s="70"/>
      <c r="K8" s="406" t="s">
        <v>202</v>
      </c>
      <c r="L8" s="406"/>
      <c r="M8" s="406"/>
      <c r="N8" s="406"/>
      <c r="O8" s="406"/>
      <c r="P8" s="406"/>
      <c r="Q8" s="71"/>
    </row>
    <row r="9" spans="1:17" ht="39" x14ac:dyDescent="0.25">
      <c r="A9" s="96" t="s">
        <v>203</v>
      </c>
      <c r="B9" s="97" t="s">
        <v>204</v>
      </c>
      <c r="C9" s="98" t="s">
        <v>205</v>
      </c>
      <c r="D9" s="98" t="s">
        <v>206</v>
      </c>
      <c r="E9" s="98" t="s">
        <v>207</v>
      </c>
      <c r="F9" s="98" t="s">
        <v>208</v>
      </c>
      <c r="G9" s="98" t="s">
        <v>209</v>
      </c>
      <c r="H9" s="99" t="s">
        <v>210</v>
      </c>
      <c r="J9" s="72" t="s">
        <v>87</v>
      </c>
      <c r="K9" s="97" t="s">
        <v>204</v>
      </c>
      <c r="L9" s="98" t="s">
        <v>205</v>
      </c>
      <c r="M9" s="98" t="s">
        <v>206</v>
      </c>
      <c r="N9" s="98" t="s">
        <v>207</v>
      </c>
      <c r="O9" s="98" t="s">
        <v>208</v>
      </c>
      <c r="P9" s="98" t="s">
        <v>209</v>
      </c>
      <c r="Q9" s="99" t="s">
        <v>210</v>
      </c>
    </row>
    <row r="10" spans="1:17" x14ac:dyDescent="0.25">
      <c r="A10" s="100" t="s">
        <v>211</v>
      </c>
      <c r="B10" s="289">
        <v>1.80968297323103</v>
      </c>
      <c r="C10" s="290">
        <v>1.3535100632287</v>
      </c>
      <c r="D10" s="290">
        <v>1.3748753485790499</v>
      </c>
      <c r="E10" s="290">
        <v>2.6537288926281501</v>
      </c>
      <c r="F10" s="290">
        <v>1.36211748068673</v>
      </c>
      <c r="G10" s="290">
        <v>1.8785778223263601</v>
      </c>
      <c r="H10" s="308">
        <v>1.36461299772566</v>
      </c>
      <c r="J10" s="75" t="s">
        <v>88</v>
      </c>
      <c r="K10" s="289">
        <v>0.91597137837944098</v>
      </c>
      <c r="L10" s="290">
        <v>1.15745175691081</v>
      </c>
      <c r="M10" s="290">
        <v>1.27435714582781</v>
      </c>
      <c r="N10" s="290">
        <v>0.85615300462822397</v>
      </c>
      <c r="O10" s="290">
        <v>0.93106125934387296</v>
      </c>
      <c r="P10" s="290">
        <v>0.59754084352629899</v>
      </c>
      <c r="Q10" s="308">
        <v>0.95604989723763101</v>
      </c>
    </row>
    <row r="11" spans="1:17" x14ac:dyDescent="0.25">
      <c r="A11" s="100" t="s">
        <v>212</v>
      </c>
      <c r="B11" s="289">
        <v>1.8089387018343801</v>
      </c>
      <c r="C11" s="290">
        <v>1.2585617223305501</v>
      </c>
      <c r="D11" s="290">
        <v>1.3060402688664099</v>
      </c>
      <c r="E11" s="290">
        <v>1.3935177545788</v>
      </c>
      <c r="F11" s="290">
        <v>1.32212030399397</v>
      </c>
      <c r="G11" s="290">
        <v>1.8665250587880999</v>
      </c>
      <c r="H11" s="308">
        <v>1.2920335843717301</v>
      </c>
      <c r="J11" s="75" t="s">
        <v>89</v>
      </c>
      <c r="K11" s="289">
        <v>0.896553916257811</v>
      </c>
      <c r="L11" s="290">
        <v>1.25769975254419</v>
      </c>
      <c r="M11" s="290">
        <v>1.0784584782400899</v>
      </c>
      <c r="N11" s="290">
        <v>0.62622010012384799</v>
      </c>
      <c r="O11" s="290">
        <v>0.85798497003916596</v>
      </c>
      <c r="P11" s="290">
        <v>0.78928295666429904</v>
      </c>
      <c r="Q11" s="308">
        <v>0.91927300003524903</v>
      </c>
    </row>
    <row r="12" spans="1:17" x14ac:dyDescent="0.25">
      <c r="A12" s="100" t="s">
        <v>213</v>
      </c>
      <c r="B12" s="289">
        <v>1.76696373761642</v>
      </c>
      <c r="C12" s="290">
        <v>1.16227567431701</v>
      </c>
      <c r="D12" s="290">
        <v>1.31906120549442</v>
      </c>
      <c r="E12" s="290">
        <v>1.2080129628515699</v>
      </c>
      <c r="F12" s="290">
        <v>1.2210231559870599</v>
      </c>
      <c r="G12" s="290">
        <v>1.14236674598223</v>
      </c>
      <c r="H12" s="308">
        <v>1.26893557515999</v>
      </c>
      <c r="J12" s="75" t="s">
        <v>90</v>
      </c>
      <c r="K12" s="289">
        <v>0.88215621721480098</v>
      </c>
      <c r="L12" s="290">
        <v>0.98552985182511699</v>
      </c>
      <c r="M12" s="290">
        <v>0.91378775610979501</v>
      </c>
      <c r="N12" s="290">
        <v>1.14312057295644</v>
      </c>
      <c r="O12" s="290">
        <v>0.89703740793440501</v>
      </c>
      <c r="P12" s="290">
        <v>0.62201111695389999</v>
      </c>
      <c r="Q12" s="308">
        <v>0.89556502198166399</v>
      </c>
    </row>
    <row r="13" spans="1:17" x14ac:dyDescent="0.25">
      <c r="A13" s="100" t="s">
        <v>214</v>
      </c>
      <c r="B13" s="289">
        <v>1.47964859298369</v>
      </c>
      <c r="C13" s="290">
        <v>1.0443585743524499</v>
      </c>
      <c r="D13" s="290">
        <v>1.2159858074991901</v>
      </c>
      <c r="E13" s="290">
        <v>1.1196344277927099</v>
      </c>
      <c r="F13" s="290">
        <v>1.1230842494808699</v>
      </c>
      <c r="G13" s="290">
        <v>1.23237785680548</v>
      </c>
      <c r="H13" s="308">
        <v>1.1816345646413999</v>
      </c>
      <c r="J13" s="75" t="s">
        <v>91</v>
      </c>
      <c r="K13" s="289">
        <v>0.865078374435028</v>
      </c>
      <c r="L13" s="290">
        <v>0.92247896149797504</v>
      </c>
      <c r="M13" s="290">
        <v>0.923967130916024</v>
      </c>
      <c r="N13" s="290">
        <v>0.90226094197252804</v>
      </c>
      <c r="O13" s="290">
        <v>0.77215844383368704</v>
      </c>
      <c r="P13" s="290">
        <v>0.98931299896800595</v>
      </c>
      <c r="Q13" s="308">
        <v>0.85232811818702503</v>
      </c>
    </row>
    <row r="14" spans="1:17" x14ac:dyDescent="0.25">
      <c r="A14" s="100" t="s">
        <v>215</v>
      </c>
      <c r="B14" s="289">
        <v>1.0233320240455199</v>
      </c>
      <c r="C14" s="290">
        <v>0.92205591419117605</v>
      </c>
      <c r="D14" s="290">
        <v>1.0827901042779799</v>
      </c>
      <c r="E14" s="290">
        <v>0.98202814122448701</v>
      </c>
      <c r="F14" s="290">
        <v>0.96463416070404095</v>
      </c>
      <c r="G14" s="290">
        <v>1.1937484246283401</v>
      </c>
      <c r="H14" s="308">
        <v>1.0078230988214401</v>
      </c>
      <c r="J14" s="75" t="s">
        <v>92</v>
      </c>
      <c r="K14" s="289">
        <v>0.83619974985622703</v>
      </c>
      <c r="L14" s="290">
        <v>0.996612412601241</v>
      </c>
      <c r="M14" s="290">
        <v>0.85424753891195104</v>
      </c>
      <c r="N14" s="290">
        <v>1.0155602399597301</v>
      </c>
      <c r="O14" s="290">
        <v>0.86784848102331902</v>
      </c>
      <c r="P14" s="290">
        <v>1.0159280823165899</v>
      </c>
      <c r="Q14" s="308">
        <v>0.85860956863834803</v>
      </c>
    </row>
    <row r="15" spans="1:17" x14ac:dyDescent="0.25">
      <c r="A15" s="100" t="s">
        <v>216</v>
      </c>
      <c r="B15" s="289">
        <v>0.87850180121766996</v>
      </c>
      <c r="C15" s="290">
        <v>0.866913100494213</v>
      </c>
      <c r="D15" s="290">
        <v>1.0403808749227299</v>
      </c>
      <c r="E15" s="290">
        <v>0.93860890090310101</v>
      </c>
      <c r="F15" s="290">
        <v>0.91324581116752201</v>
      </c>
      <c r="G15" s="290">
        <v>1.2756688400662901</v>
      </c>
      <c r="H15" s="308">
        <v>0.90463226598750401</v>
      </c>
      <c r="J15" s="75" t="s">
        <v>93</v>
      </c>
      <c r="K15" s="289">
        <v>0.85334460974541404</v>
      </c>
      <c r="L15" s="290">
        <v>0.97248790351702596</v>
      </c>
      <c r="M15" s="290">
        <v>0.85934061817868002</v>
      </c>
      <c r="N15" s="290">
        <v>0.98193018351876904</v>
      </c>
      <c r="O15" s="290">
        <v>0.895789708482434</v>
      </c>
      <c r="P15" s="290">
        <v>0.85476216115896997</v>
      </c>
      <c r="Q15" s="308">
        <v>0.88108159891480597</v>
      </c>
    </row>
    <row r="16" spans="1:17" x14ac:dyDescent="0.25">
      <c r="A16" s="100" t="s">
        <v>217</v>
      </c>
      <c r="B16" s="289">
        <v>0.81813600798781005</v>
      </c>
      <c r="C16" s="290">
        <v>0.83282317620405699</v>
      </c>
      <c r="D16" s="290">
        <v>1.0419106003736001</v>
      </c>
      <c r="E16" s="290">
        <v>0.99170508954187397</v>
      </c>
      <c r="F16" s="290">
        <v>0.89867656164752596</v>
      </c>
      <c r="G16" s="290">
        <v>0.92651538202161698</v>
      </c>
      <c r="H16" s="308">
        <v>0.86363159331609496</v>
      </c>
      <c r="J16" s="75" t="s">
        <v>94</v>
      </c>
      <c r="K16" s="289">
        <v>0.92173489700299305</v>
      </c>
      <c r="L16" s="290">
        <v>0.96838712829284102</v>
      </c>
      <c r="M16" s="290">
        <v>1.0589390068049001</v>
      </c>
      <c r="N16" s="290">
        <v>1.0142520384392799</v>
      </c>
      <c r="O16" s="290">
        <v>0.99336212578002103</v>
      </c>
      <c r="P16" s="290">
        <v>3.2504027656355099</v>
      </c>
      <c r="Q16" s="308">
        <v>0.98609776926079196</v>
      </c>
    </row>
    <row r="17" spans="1:17" x14ac:dyDescent="0.25">
      <c r="A17" s="100" t="s">
        <v>104</v>
      </c>
      <c r="B17" s="289">
        <v>0.777767282766191</v>
      </c>
      <c r="C17" s="290">
        <v>0.89806552576374898</v>
      </c>
      <c r="D17" s="290">
        <v>0.999416081303513</v>
      </c>
      <c r="E17" s="290">
        <v>1.01145492699971</v>
      </c>
      <c r="F17" s="290">
        <v>0.88769361738959496</v>
      </c>
      <c r="G17" s="290">
        <v>1.28299810414309</v>
      </c>
      <c r="H17" s="308">
        <v>0.85203432102832899</v>
      </c>
      <c r="J17" s="75" t="s">
        <v>95</v>
      </c>
      <c r="K17" s="289">
        <v>1.2550249033630501</v>
      </c>
      <c r="L17" s="290">
        <v>0.95846492045318399</v>
      </c>
      <c r="M17" s="290">
        <v>1.1889125041819799</v>
      </c>
      <c r="N17" s="290">
        <v>1.05613434016597</v>
      </c>
      <c r="O17" s="290">
        <v>1.0669774543263799</v>
      </c>
      <c r="P17" s="290">
        <v>0.72514324654974105</v>
      </c>
      <c r="Q17" s="308">
        <v>1.0672963515176901</v>
      </c>
    </row>
    <row r="18" spans="1:17" x14ac:dyDescent="0.25">
      <c r="A18" s="100" t="s">
        <v>105</v>
      </c>
      <c r="B18" s="289">
        <v>0.82061284749345897</v>
      </c>
      <c r="C18" s="290">
        <v>0.92537123806544097</v>
      </c>
      <c r="D18" s="290">
        <v>0.89796482765723096</v>
      </c>
      <c r="E18" s="290">
        <v>1.0787951238534501</v>
      </c>
      <c r="F18" s="290">
        <v>0.90387310449046099</v>
      </c>
      <c r="G18" s="290">
        <v>1.11480036385601</v>
      </c>
      <c r="H18" s="308">
        <v>0.88808429370610098</v>
      </c>
      <c r="J18" s="78" t="s">
        <v>161</v>
      </c>
      <c r="K18" s="315">
        <v>0.868918955518588</v>
      </c>
      <c r="L18" s="293">
        <v>0.96886108189061604</v>
      </c>
      <c r="M18" s="293">
        <v>0.97957272281954799</v>
      </c>
      <c r="N18" s="293">
        <v>1.00496838816979</v>
      </c>
      <c r="O18" s="293">
        <v>0.87859339462322505</v>
      </c>
      <c r="P18" s="293">
        <v>0.96156212420104004</v>
      </c>
      <c r="Q18" s="309">
        <f>+H21</f>
        <v>0.91444747245156799</v>
      </c>
    </row>
    <row r="19" spans="1:17" x14ac:dyDescent="0.25">
      <c r="A19" s="102" t="s">
        <v>106</v>
      </c>
      <c r="B19" s="289">
        <v>0.90466550997809603</v>
      </c>
      <c r="C19" s="290">
        <v>0.82258171126119195</v>
      </c>
      <c r="D19" s="290">
        <v>0.77955519952524599</v>
      </c>
      <c r="E19" s="290">
        <v>1.13030147992496</v>
      </c>
      <c r="F19" s="290">
        <v>0.84920767750080095</v>
      </c>
      <c r="G19" s="290">
        <v>0.91049527698463895</v>
      </c>
      <c r="H19" s="308">
        <v>0.83913248463889101</v>
      </c>
    </row>
    <row r="20" spans="1:17" x14ac:dyDescent="0.25">
      <c r="A20" s="102" t="s">
        <v>107</v>
      </c>
      <c r="B20" s="289">
        <v>0.75648633426505096</v>
      </c>
      <c r="C20" s="290">
        <v>1.4450803868136299</v>
      </c>
      <c r="D20" s="290">
        <v>0.753763294367369</v>
      </c>
      <c r="E20" s="290">
        <v>0.86796453880215996</v>
      </c>
      <c r="F20" s="290">
        <v>0.73869626490409501</v>
      </c>
      <c r="G20" s="290">
        <v>0.42596752801753102</v>
      </c>
      <c r="H20" s="308">
        <v>0.77774990647525</v>
      </c>
    </row>
    <row r="21" spans="1:17" x14ac:dyDescent="0.25">
      <c r="A21" s="103" t="s">
        <v>161</v>
      </c>
      <c r="B21" s="315">
        <v>0.868918955518588</v>
      </c>
      <c r="C21" s="293">
        <v>0.96886108189061604</v>
      </c>
      <c r="D21" s="293">
        <v>0.97957272281954799</v>
      </c>
      <c r="E21" s="293">
        <v>1.00496838816979</v>
      </c>
      <c r="F21" s="293">
        <v>0.87859339462322505</v>
      </c>
      <c r="G21" s="293">
        <v>0.96156212420104004</v>
      </c>
      <c r="H21" s="309">
        <v>0.91444747245156799</v>
      </c>
    </row>
    <row r="23" spans="1:17" ht="12.75" customHeight="1" x14ac:dyDescent="0.25">
      <c r="A23" s="69"/>
      <c r="B23" s="407" t="s">
        <v>60</v>
      </c>
      <c r="C23" s="407"/>
      <c r="D23" s="407"/>
      <c r="E23" s="407"/>
      <c r="F23" s="407"/>
      <c r="G23" s="407"/>
      <c r="H23" s="407"/>
      <c r="I23" s="83"/>
      <c r="J23" s="69"/>
      <c r="K23" s="407" t="s">
        <v>60</v>
      </c>
      <c r="L23" s="407"/>
      <c r="M23" s="407"/>
      <c r="N23" s="407"/>
      <c r="O23" s="407"/>
      <c r="P23" s="407"/>
      <c r="Q23" s="407"/>
    </row>
    <row r="24" spans="1:17" ht="12.75" customHeight="1" x14ac:dyDescent="0.25">
      <c r="B24" s="406" t="s">
        <v>202</v>
      </c>
      <c r="C24" s="406"/>
      <c r="D24" s="406"/>
      <c r="E24" s="406"/>
      <c r="F24" s="406"/>
      <c r="G24" s="406"/>
      <c r="H24" s="95"/>
      <c r="J24" s="70"/>
      <c r="K24" s="406" t="s">
        <v>202</v>
      </c>
      <c r="L24" s="406"/>
      <c r="M24" s="406"/>
      <c r="N24" s="406"/>
      <c r="O24" s="406"/>
      <c r="P24" s="406"/>
      <c r="Q24" s="71"/>
    </row>
    <row r="25" spans="1:17" ht="39" x14ac:dyDescent="0.25">
      <c r="A25" s="96" t="s">
        <v>203</v>
      </c>
      <c r="B25" s="97" t="s">
        <v>204</v>
      </c>
      <c r="C25" s="98" t="s">
        <v>205</v>
      </c>
      <c r="D25" s="98" t="s">
        <v>206</v>
      </c>
      <c r="E25" s="98" t="s">
        <v>207</v>
      </c>
      <c r="F25" s="98" t="s">
        <v>208</v>
      </c>
      <c r="G25" s="98" t="s">
        <v>209</v>
      </c>
      <c r="H25" s="99" t="s">
        <v>60</v>
      </c>
      <c r="J25" s="72" t="s">
        <v>87</v>
      </c>
      <c r="K25" s="97" t="s">
        <v>204</v>
      </c>
      <c r="L25" s="98" t="s">
        <v>205</v>
      </c>
      <c r="M25" s="98" t="s">
        <v>206</v>
      </c>
      <c r="N25" s="98" t="s">
        <v>207</v>
      </c>
      <c r="O25" s="98" t="s">
        <v>208</v>
      </c>
      <c r="P25" s="98" t="s">
        <v>209</v>
      </c>
      <c r="Q25" s="99" t="s">
        <v>60</v>
      </c>
    </row>
    <row r="26" spans="1:17" x14ac:dyDescent="0.25">
      <c r="A26" s="100" t="s">
        <v>211</v>
      </c>
      <c r="B26" s="289">
        <v>1.5043528798836701</v>
      </c>
      <c r="C26" s="290">
        <v>1.3614876459864</v>
      </c>
      <c r="D26" s="290">
        <v>1.31514748752891</v>
      </c>
      <c r="E26" s="290">
        <v>2.7639797869562801</v>
      </c>
      <c r="F26" s="290">
        <v>1.3533403767373999</v>
      </c>
      <c r="G26" s="290">
        <v>1.34001300178534</v>
      </c>
      <c r="H26" s="308">
        <v>1.3637299440277899</v>
      </c>
      <c r="J26" s="75" t="s">
        <v>88</v>
      </c>
      <c r="K26" s="289">
        <v>1.4407520272138401</v>
      </c>
      <c r="L26" s="290">
        <v>2.4967280743496598</v>
      </c>
      <c r="M26" s="290">
        <v>1.8124424726620301</v>
      </c>
      <c r="N26" s="290">
        <v>1.11530322694371</v>
      </c>
      <c r="O26" s="290">
        <v>1.1857793786120701</v>
      </c>
      <c r="P26" s="290">
        <v>1.8179669852089899</v>
      </c>
      <c r="Q26" s="308">
        <v>1.59739121215452</v>
      </c>
    </row>
    <row r="27" spans="1:17" x14ac:dyDescent="0.25">
      <c r="A27" s="100" t="s">
        <v>212</v>
      </c>
      <c r="B27" s="289">
        <v>2.03485980972795</v>
      </c>
      <c r="C27" s="290">
        <v>1.2803543181436801</v>
      </c>
      <c r="D27" s="290">
        <v>1.3000402830531399</v>
      </c>
      <c r="E27" s="290">
        <v>1.29831104453241</v>
      </c>
      <c r="F27" s="290">
        <v>1.29955282399005</v>
      </c>
      <c r="G27" s="290">
        <v>1.58650278626282</v>
      </c>
      <c r="H27" s="308">
        <v>1.3139405018000601</v>
      </c>
      <c r="J27" s="75" t="s">
        <v>89</v>
      </c>
      <c r="K27" s="289">
        <v>1.3105598589129701</v>
      </c>
      <c r="L27" s="290">
        <v>1.98899209245391</v>
      </c>
      <c r="M27" s="290">
        <v>1.7035990018107201</v>
      </c>
      <c r="N27" s="290">
        <v>0.85495748833183904</v>
      </c>
      <c r="O27" s="290">
        <v>1.1827105044286499</v>
      </c>
      <c r="P27" s="290">
        <v>0.86258674720071304</v>
      </c>
      <c r="Q27" s="308">
        <v>1.42292244400073</v>
      </c>
    </row>
    <row r="28" spans="1:17" x14ac:dyDescent="0.25">
      <c r="A28" s="100" t="s">
        <v>213</v>
      </c>
      <c r="B28" s="289">
        <v>1.92068405549223</v>
      </c>
      <c r="C28" s="290">
        <v>1.1782119952602499</v>
      </c>
      <c r="D28" s="290">
        <v>1.3125348826893299</v>
      </c>
      <c r="E28" s="290">
        <v>1.17775815706556</v>
      </c>
      <c r="F28" s="290">
        <v>1.2190071192643801</v>
      </c>
      <c r="G28" s="290">
        <v>1.1413118667244999</v>
      </c>
      <c r="H28" s="308">
        <v>1.2897137078398</v>
      </c>
      <c r="J28" s="75" t="s">
        <v>90</v>
      </c>
      <c r="K28" s="289">
        <v>1.1875072637161701</v>
      </c>
      <c r="L28" s="290">
        <v>1.71449296325599</v>
      </c>
      <c r="M28" s="290">
        <v>1.55198000961056</v>
      </c>
      <c r="N28" s="290">
        <v>1.25386584606561</v>
      </c>
      <c r="O28" s="290">
        <v>1.0695698819522701</v>
      </c>
      <c r="P28" s="290">
        <v>0.97790903011017105</v>
      </c>
      <c r="Q28" s="308">
        <v>1.2789074128395099</v>
      </c>
    </row>
    <row r="29" spans="1:17" x14ac:dyDescent="0.25">
      <c r="A29" s="100" t="s">
        <v>214</v>
      </c>
      <c r="B29" s="289">
        <v>1.56867201507724</v>
      </c>
      <c r="C29" s="290">
        <v>1.0581328251968301</v>
      </c>
      <c r="D29" s="290">
        <v>1.2267588514904699</v>
      </c>
      <c r="E29" s="290">
        <v>1.1181213271892101</v>
      </c>
      <c r="F29" s="290">
        <v>1.1249196506366299</v>
      </c>
      <c r="G29" s="290">
        <v>1.29838054172224</v>
      </c>
      <c r="H29" s="308">
        <v>1.2070013921743701</v>
      </c>
      <c r="J29" s="75" t="s">
        <v>91</v>
      </c>
      <c r="K29" s="289">
        <v>1.0626308353010101</v>
      </c>
      <c r="L29" s="290">
        <v>1.5475964321873901</v>
      </c>
      <c r="M29" s="290">
        <v>1.3016643452443599</v>
      </c>
      <c r="N29" s="290">
        <v>0.98250444525730896</v>
      </c>
      <c r="O29" s="290">
        <v>0.99291148258925999</v>
      </c>
      <c r="P29" s="290">
        <v>1.14078062298884</v>
      </c>
      <c r="Q29" s="308">
        <v>1.14141152375216</v>
      </c>
    </row>
    <row r="30" spans="1:17" x14ac:dyDescent="0.25">
      <c r="A30" s="100" t="s">
        <v>215</v>
      </c>
      <c r="B30" s="289">
        <v>1.06812002457415</v>
      </c>
      <c r="C30" s="290">
        <v>0.93167060502958798</v>
      </c>
      <c r="D30" s="290">
        <v>1.0930555171915599</v>
      </c>
      <c r="E30" s="290">
        <v>0.98588786139839601</v>
      </c>
      <c r="F30" s="290">
        <v>0.97623281441861398</v>
      </c>
      <c r="G30" s="290">
        <v>1.1493936170447101</v>
      </c>
      <c r="H30" s="308">
        <v>1.03292208387135</v>
      </c>
      <c r="J30" s="75" t="s">
        <v>92</v>
      </c>
      <c r="K30" s="289">
        <v>0.99935945711821195</v>
      </c>
      <c r="L30" s="290">
        <v>1.4696400281078501</v>
      </c>
      <c r="M30" s="290">
        <v>1.1725770510054201</v>
      </c>
      <c r="N30" s="290">
        <v>0.93291392521056205</v>
      </c>
      <c r="O30" s="290">
        <v>0.95463799653734605</v>
      </c>
      <c r="P30" s="290">
        <v>1.1776192792484099</v>
      </c>
      <c r="Q30" s="308">
        <v>1.07079129903575</v>
      </c>
    </row>
    <row r="31" spans="1:17" x14ac:dyDescent="0.25">
      <c r="A31" s="100" t="s">
        <v>216</v>
      </c>
      <c r="B31" s="289">
        <v>0.89694419762934796</v>
      </c>
      <c r="C31" s="290">
        <v>0.86748127673734299</v>
      </c>
      <c r="D31" s="290">
        <v>1.04249311237426</v>
      </c>
      <c r="E31" s="290">
        <v>0.93591966786480796</v>
      </c>
      <c r="F31" s="290">
        <v>0.91518674380157194</v>
      </c>
      <c r="G31" s="290">
        <v>1.2816268848749801</v>
      </c>
      <c r="H31" s="308">
        <v>0.91501358604577399</v>
      </c>
      <c r="J31" s="75" t="s">
        <v>93</v>
      </c>
      <c r="K31" s="289">
        <v>1.0113577807998599</v>
      </c>
      <c r="L31" s="290">
        <v>1.3426324576817801</v>
      </c>
      <c r="M31" s="290">
        <v>1.1498143561534999</v>
      </c>
      <c r="N31" s="290">
        <v>1.01635254131569</v>
      </c>
      <c r="O31" s="290">
        <v>0.99336250100171297</v>
      </c>
      <c r="P31" s="290">
        <v>1.0543690844078899</v>
      </c>
      <c r="Q31" s="308">
        <v>1.11172635890575</v>
      </c>
    </row>
    <row r="32" spans="1:17" x14ac:dyDescent="0.25">
      <c r="A32" s="100" t="s">
        <v>217</v>
      </c>
      <c r="B32" s="289">
        <v>0.828560741397663</v>
      </c>
      <c r="C32" s="290">
        <v>0.834883440097278</v>
      </c>
      <c r="D32" s="290">
        <v>1.04112178344349</v>
      </c>
      <c r="E32" s="290">
        <v>0.98610990297149204</v>
      </c>
      <c r="F32" s="290">
        <v>0.90082671550902405</v>
      </c>
      <c r="G32" s="290">
        <v>0.92677993459636199</v>
      </c>
      <c r="H32" s="308">
        <v>0.86847730385414701</v>
      </c>
      <c r="J32" s="75" t="s">
        <v>94</v>
      </c>
      <c r="K32" s="289">
        <v>1.1597584450079701</v>
      </c>
      <c r="L32" s="290">
        <v>1.19741334306695</v>
      </c>
      <c r="M32" s="290">
        <v>1.18204825297816</v>
      </c>
      <c r="N32" s="290">
        <v>1.04283807023528</v>
      </c>
      <c r="O32" s="290">
        <v>1.0841778293597599</v>
      </c>
      <c r="P32" s="290">
        <v>1.8857739448714901</v>
      </c>
      <c r="Q32" s="308">
        <v>1.1706613616994099</v>
      </c>
    </row>
    <row r="33" spans="1:17" x14ac:dyDescent="0.25">
      <c r="A33" s="100" t="s">
        <v>104</v>
      </c>
      <c r="B33" s="289">
        <v>0.78189866131019603</v>
      </c>
      <c r="C33" s="290">
        <v>0.89480395619324804</v>
      </c>
      <c r="D33" s="290">
        <v>1.01377178648725</v>
      </c>
      <c r="E33" s="290">
        <v>0.996409104658453</v>
      </c>
      <c r="F33" s="290">
        <v>0.88930871253660104</v>
      </c>
      <c r="G33" s="290">
        <v>1.3393192637487701</v>
      </c>
      <c r="H33" s="308">
        <v>0.85197697670305095</v>
      </c>
      <c r="J33" s="75" t="s">
        <v>95</v>
      </c>
      <c r="K33" s="289">
        <v>1.42424529620122</v>
      </c>
      <c r="L33" s="290">
        <v>1.15074908952904</v>
      </c>
      <c r="M33" s="290">
        <v>1.21834463104018</v>
      </c>
      <c r="N33" s="290">
        <v>1.1266723273068999</v>
      </c>
      <c r="O33" s="290">
        <v>1.1526024714317999</v>
      </c>
      <c r="P33" s="290">
        <v>1.37596525022968</v>
      </c>
      <c r="Q33" s="308">
        <v>1.18162530654219</v>
      </c>
    </row>
    <row r="34" spans="1:17" x14ac:dyDescent="0.25">
      <c r="A34" s="100" t="s">
        <v>105</v>
      </c>
      <c r="B34" s="289">
        <v>0.82020376049653798</v>
      </c>
      <c r="C34" s="290">
        <v>0.92337236902521103</v>
      </c>
      <c r="D34" s="290">
        <v>0.90063775376309996</v>
      </c>
      <c r="E34" s="290">
        <v>1.0757411115533699</v>
      </c>
      <c r="F34" s="290">
        <v>0.90485565799737</v>
      </c>
      <c r="G34" s="290">
        <v>1.27337213943044</v>
      </c>
      <c r="H34" s="308">
        <v>0.88776151903192302</v>
      </c>
      <c r="J34" s="78" t="s">
        <v>161</v>
      </c>
      <c r="K34" s="315">
        <v>1.0850388144012999</v>
      </c>
      <c r="L34" s="293">
        <v>1.2137781960434</v>
      </c>
      <c r="M34" s="293">
        <v>1.20375322166086</v>
      </c>
      <c r="N34" s="293">
        <v>1.0503827473607601</v>
      </c>
      <c r="O34" s="293">
        <v>1.01354127866056</v>
      </c>
      <c r="P34" s="293">
        <v>1.2344308737357299</v>
      </c>
      <c r="Q34" s="309">
        <f>+H37</f>
        <v>1.1558169418519</v>
      </c>
    </row>
    <row r="35" spans="1:17" x14ac:dyDescent="0.25">
      <c r="A35" s="102" t="s">
        <v>106</v>
      </c>
      <c r="B35" s="289">
        <v>0.91076704258154395</v>
      </c>
      <c r="C35" s="290">
        <v>0.82946724266890304</v>
      </c>
      <c r="D35" s="290">
        <v>0.78007490543143798</v>
      </c>
      <c r="E35" s="290">
        <v>1.08889056806264</v>
      </c>
      <c r="F35" s="290">
        <v>0.84159380234105396</v>
      </c>
      <c r="G35" s="290">
        <v>0.75536121975183201</v>
      </c>
      <c r="H35" s="308">
        <v>0.83622851660636299</v>
      </c>
    </row>
    <row r="36" spans="1:17" x14ac:dyDescent="0.25">
      <c r="A36" s="102" t="s">
        <v>107</v>
      </c>
      <c r="B36" s="289">
        <v>0.69719414545802505</v>
      </c>
      <c r="C36" s="290">
        <v>1.2705508315785601</v>
      </c>
      <c r="D36" s="290">
        <v>0.77000783327254596</v>
      </c>
      <c r="E36" s="290">
        <v>0.91068197445877597</v>
      </c>
      <c r="F36" s="290">
        <v>0.76115622857415499</v>
      </c>
      <c r="G36" s="290">
        <v>0.52218843363314604</v>
      </c>
      <c r="H36" s="308">
        <v>0.77804959215471303</v>
      </c>
    </row>
    <row r="37" spans="1:17" x14ac:dyDescent="0.25">
      <c r="A37" s="103" t="s">
        <v>161</v>
      </c>
      <c r="B37" s="101">
        <v>1.0850388144012999</v>
      </c>
      <c r="C37" s="45">
        <v>1.2137781960434</v>
      </c>
      <c r="D37" s="45">
        <v>1.20375322166086</v>
      </c>
      <c r="E37" s="45">
        <v>1.0503827473607601</v>
      </c>
      <c r="F37" s="45">
        <v>1.01354127866056</v>
      </c>
      <c r="G37" s="45">
        <v>1.2344308737357299</v>
      </c>
      <c r="H37" s="79">
        <v>1.1558169418519</v>
      </c>
    </row>
    <row r="40" spans="1:17" ht="12.75" customHeight="1" x14ac:dyDescent="0.25">
      <c r="A40" s="69"/>
      <c r="B40" s="407" t="s">
        <v>218</v>
      </c>
      <c r="C40" s="407"/>
      <c r="D40" s="407"/>
      <c r="E40" s="407"/>
      <c r="F40" s="407"/>
      <c r="G40" s="407"/>
      <c r="H40" s="407"/>
      <c r="I40" s="104"/>
      <c r="J40" s="69"/>
      <c r="K40" s="407" t="s">
        <v>218</v>
      </c>
      <c r="L40" s="407"/>
      <c r="M40" s="407"/>
      <c r="N40" s="407"/>
      <c r="O40" s="407"/>
      <c r="P40" s="407"/>
      <c r="Q40" s="407"/>
    </row>
    <row r="41" spans="1:17" ht="39" x14ac:dyDescent="0.25">
      <c r="A41" s="96" t="s">
        <v>203</v>
      </c>
      <c r="B41" s="97" t="s">
        <v>204</v>
      </c>
      <c r="C41" s="98" t="s">
        <v>205</v>
      </c>
      <c r="D41" s="98" t="s">
        <v>206</v>
      </c>
      <c r="E41" s="98" t="s">
        <v>207</v>
      </c>
      <c r="F41" s="98" t="s">
        <v>208</v>
      </c>
      <c r="G41" s="98" t="s">
        <v>209</v>
      </c>
      <c r="H41" s="99" t="s">
        <v>58</v>
      </c>
      <c r="J41" s="78" t="s">
        <v>87</v>
      </c>
      <c r="K41" s="105" t="s">
        <v>204</v>
      </c>
      <c r="L41" s="106" t="s">
        <v>205</v>
      </c>
      <c r="M41" s="106" t="s">
        <v>206</v>
      </c>
      <c r="N41" s="106" t="s">
        <v>207</v>
      </c>
      <c r="O41" s="106" t="s">
        <v>208</v>
      </c>
      <c r="P41" s="106" t="s">
        <v>209</v>
      </c>
      <c r="Q41" s="107" t="s">
        <v>58</v>
      </c>
    </row>
    <row r="42" spans="1:17" x14ac:dyDescent="0.25">
      <c r="A42" s="100" t="s">
        <v>211</v>
      </c>
      <c r="B42" s="108">
        <v>4470</v>
      </c>
      <c r="C42" s="42">
        <v>163315</v>
      </c>
      <c r="D42" s="42">
        <v>6019</v>
      </c>
      <c r="E42" s="42">
        <v>173</v>
      </c>
      <c r="F42" s="42">
        <v>1712</v>
      </c>
      <c r="G42" s="42">
        <v>58</v>
      </c>
      <c r="H42" s="109">
        <v>175747</v>
      </c>
      <c r="J42" s="75" t="s">
        <v>88</v>
      </c>
      <c r="K42" s="108">
        <v>5592</v>
      </c>
      <c r="L42" s="42">
        <v>2716</v>
      </c>
      <c r="M42" s="42">
        <v>1204</v>
      </c>
      <c r="N42" s="42">
        <v>50</v>
      </c>
      <c r="O42" s="42">
        <v>1426</v>
      </c>
      <c r="P42" s="42">
        <v>28</v>
      </c>
      <c r="Q42" s="109">
        <v>11016</v>
      </c>
    </row>
    <row r="43" spans="1:17" x14ac:dyDescent="0.25">
      <c r="A43" s="100" t="s">
        <v>212</v>
      </c>
      <c r="B43" s="108">
        <v>11455</v>
      </c>
      <c r="C43" s="42">
        <v>139320</v>
      </c>
      <c r="D43" s="42">
        <v>35255</v>
      </c>
      <c r="E43" s="42">
        <v>914</v>
      </c>
      <c r="F43" s="42">
        <v>3439</v>
      </c>
      <c r="G43" s="42">
        <v>130</v>
      </c>
      <c r="H43" s="109">
        <v>190513</v>
      </c>
      <c r="J43" s="75" t="s">
        <v>89</v>
      </c>
      <c r="K43" s="108">
        <v>7175</v>
      </c>
      <c r="L43" s="42">
        <v>2932</v>
      </c>
      <c r="M43" s="42">
        <v>1753</v>
      </c>
      <c r="N43" s="42">
        <v>70</v>
      </c>
      <c r="O43" s="42">
        <v>2212</v>
      </c>
      <c r="P43" s="42">
        <v>19</v>
      </c>
      <c r="Q43" s="109">
        <v>14161</v>
      </c>
    </row>
    <row r="44" spans="1:17" x14ac:dyDescent="0.25">
      <c r="A44" s="100" t="s">
        <v>213</v>
      </c>
      <c r="B44" s="108">
        <v>18331</v>
      </c>
      <c r="C44" s="42">
        <v>65863</v>
      </c>
      <c r="D44" s="42">
        <v>59647</v>
      </c>
      <c r="E44" s="42">
        <v>3747</v>
      </c>
      <c r="F44" s="42">
        <v>7856</v>
      </c>
      <c r="G44" s="42">
        <v>109</v>
      </c>
      <c r="H44" s="109">
        <v>155553</v>
      </c>
      <c r="J44" s="75" t="s">
        <v>90</v>
      </c>
      <c r="K44" s="108">
        <v>8686</v>
      </c>
      <c r="L44" s="42">
        <v>3303</v>
      </c>
      <c r="M44" s="42">
        <v>2211</v>
      </c>
      <c r="N44" s="42">
        <v>173</v>
      </c>
      <c r="O44" s="42">
        <v>2793</v>
      </c>
      <c r="P44" s="42">
        <v>31</v>
      </c>
      <c r="Q44" s="109">
        <v>17197</v>
      </c>
    </row>
    <row r="45" spans="1:17" x14ac:dyDescent="0.25">
      <c r="A45" s="100" t="s">
        <v>214</v>
      </c>
      <c r="B45" s="108">
        <v>32084</v>
      </c>
      <c r="C45" s="42">
        <v>41695</v>
      </c>
      <c r="D45" s="42">
        <v>63343</v>
      </c>
      <c r="E45" s="42">
        <v>19619</v>
      </c>
      <c r="F45" s="42">
        <v>13693</v>
      </c>
      <c r="G45" s="42">
        <v>104</v>
      </c>
      <c r="H45" s="109">
        <v>170538</v>
      </c>
      <c r="J45" s="75" t="s">
        <v>91</v>
      </c>
      <c r="K45" s="108">
        <v>19339</v>
      </c>
      <c r="L45" s="42">
        <v>7299</v>
      </c>
      <c r="M45" s="42">
        <v>5055</v>
      </c>
      <c r="N45" s="42">
        <v>496</v>
      </c>
      <c r="O45" s="42">
        <v>6847</v>
      </c>
      <c r="P45" s="42">
        <v>82</v>
      </c>
      <c r="Q45" s="109">
        <v>39118</v>
      </c>
    </row>
    <row r="46" spans="1:17" x14ac:dyDescent="0.25">
      <c r="A46" s="100" t="s">
        <v>215</v>
      </c>
      <c r="B46" s="108">
        <v>92622</v>
      </c>
      <c r="C46" s="42">
        <v>33723</v>
      </c>
      <c r="D46" s="42">
        <v>51249</v>
      </c>
      <c r="E46" s="42">
        <v>16352</v>
      </c>
      <c r="F46" s="42">
        <v>25029</v>
      </c>
      <c r="G46" s="42">
        <v>265</v>
      </c>
      <c r="H46" s="109">
        <v>219240</v>
      </c>
      <c r="J46" s="75" t="s">
        <v>92</v>
      </c>
      <c r="K46" s="108">
        <v>68803</v>
      </c>
      <c r="L46" s="42">
        <v>24645</v>
      </c>
      <c r="M46" s="42">
        <v>19123</v>
      </c>
      <c r="N46" s="42">
        <v>3586</v>
      </c>
      <c r="O46" s="42">
        <v>24039</v>
      </c>
      <c r="P46" s="42">
        <v>268</v>
      </c>
      <c r="Q46" s="109">
        <v>140464</v>
      </c>
    </row>
    <row r="47" spans="1:17" x14ac:dyDescent="0.25">
      <c r="A47" s="100" t="s">
        <v>216</v>
      </c>
      <c r="B47" s="108">
        <v>47668</v>
      </c>
      <c r="C47" s="42">
        <v>9097</v>
      </c>
      <c r="D47" s="42">
        <v>10815</v>
      </c>
      <c r="E47" s="42">
        <v>4787</v>
      </c>
      <c r="F47" s="42">
        <v>9868</v>
      </c>
      <c r="G47" s="42">
        <v>96</v>
      </c>
      <c r="H47" s="109">
        <v>82331</v>
      </c>
      <c r="J47" s="75" t="s">
        <v>93</v>
      </c>
      <c r="K47" s="108">
        <v>70567</v>
      </c>
      <c r="L47" s="42">
        <v>55977</v>
      </c>
      <c r="M47" s="42">
        <v>31912</v>
      </c>
      <c r="N47" s="42">
        <v>12586</v>
      </c>
      <c r="O47" s="42">
        <v>20926</v>
      </c>
      <c r="P47" s="42">
        <v>117</v>
      </c>
      <c r="Q47" s="109">
        <v>192085</v>
      </c>
    </row>
    <row r="48" spans="1:17" x14ac:dyDescent="0.25">
      <c r="A48" s="100" t="s">
        <v>217</v>
      </c>
      <c r="B48" s="108">
        <v>24842</v>
      </c>
      <c r="C48" s="42">
        <v>4366</v>
      </c>
      <c r="D48" s="42">
        <v>5286</v>
      </c>
      <c r="E48" s="42">
        <v>2351</v>
      </c>
      <c r="F48" s="42">
        <v>5942</v>
      </c>
      <c r="G48" s="42">
        <v>33</v>
      </c>
      <c r="H48" s="109">
        <v>42820</v>
      </c>
      <c r="J48" s="75" t="s">
        <v>94</v>
      </c>
      <c r="K48" s="108">
        <v>43014</v>
      </c>
      <c r="L48" s="42">
        <v>125653</v>
      </c>
      <c r="M48" s="42">
        <v>62546</v>
      </c>
      <c r="N48" s="42">
        <v>17504</v>
      </c>
      <c r="O48" s="42">
        <v>11108</v>
      </c>
      <c r="P48" s="42">
        <v>69</v>
      </c>
      <c r="Q48" s="109">
        <v>259894</v>
      </c>
    </row>
    <row r="49" spans="1:17" x14ac:dyDescent="0.25">
      <c r="A49" s="100" t="s">
        <v>104</v>
      </c>
      <c r="B49" s="108">
        <v>12546</v>
      </c>
      <c r="C49" s="42">
        <v>2456</v>
      </c>
      <c r="D49" s="42">
        <v>3774</v>
      </c>
      <c r="E49" s="42">
        <v>1276</v>
      </c>
      <c r="F49" s="42">
        <v>4963</v>
      </c>
      <c r="G49" s="42">
        <v>31</v>
      </c>
      <c r="H49" s="109">
        <v>25046</v>
      </c>
      <c r="J49" s="75" t="s">
        <v>95</v>
      </c>
      <c r="K49" s="108">
        <v>22302</v>
      </c>
      <c r="L49" s="42">
        <v>237766</v>
      </c>
      <c r="M49" s="42">
        <v>113466</v>
      </c>
      <c r="N49" s="42">
        <v>15047</v>
      </c>
      <c r="O49" s="42">
        <v>5446</v>
      </c>
      <c r="P49" s="42">
        <v>225</v>
      </c>
      <c r="Q49" s="109">
        <v>394252</v>
      </c>
    </row>
    <row r="50" spans="1:17" x14ac:dyDescent="0.25">
      <c r="A50" s="100" t="s">
        <v>105</v>
      </c>
      <c r="B50" s="108">
        <v>976</v>
      </c>
      <c r="C50" s="42">
        <v>314</v>
      </c>
      <c r="D50" s="42">
        <v>834</v>
      </c>
      <c r="E50" s="42">
        <v>188</v>
      </c>
      <c r="F50" s="42">
        <v>1132</v>
      </c>
      <c r="G50" s="42">
        <v>7</v>
      </c>
      <c r="H50" s="109">
        <v>3451</v>
      </c>
      <c r="J50" s="78" t="s">
        <v>161</v>
      </c>
      <c r="K50" s="110">
        <v>245478</v>
      </c>
      <c r="L50" s="46">
        <v>460291</v>
      </c>
      <c r="M50" s="46">
        <v>237270</v>
      </c>
      <c r="N50" s="46">
        <v>49512</v>
      </c>
      <c r="O50" s="46">
        <v>74797</v>
      </c>
      <c r="P50" s="46">
        <v>839</v>
      </c>
      <c r="Q50" s="111">
        <f>SUM(Q42:Q49)</f>
        <v>1068187</v>
      </c>
    </row>
    <row r="51" spans="1:17" x14ac:dyDescent="0.25">
      <c r="A51" s="102" t="s">
        <v>106</v>
      </c>
      <c r="B51" s="108">
        <v>388</v>
      </c>
      <c r="C51" s="42">
        <v>97</v>
      </c>
      <c r="D51" s="42">
        <v>732</v>
      </c>
      <c r="E51" s="42">
        <v>72</v>
      </c>
      <c r="F51" s="42">
        <v>855</v>
      </c>
      <c r="G51" s="42">
        <v>4</v>
      </c>
      <c r="H51" s="109">
        <v>2148</v>
      </c>
    </row>
    <row r="52" spans="1:17" x14ac:dyDescent="0.25">
      <c r="A52" s="102" t="s">
        <v>107</v>
      </c>
      <c r="B52" s="108">
        <v>96</v>
      </c>
      <c r="C52" s="42">
        <v>45</v>
      </c>
      <c r="D52" s="42">
        <v>316</v>
      </c>
      <c r="E52" s="42">
        <v>33</v>
      </c>
      <c r="F52" s="42">
        <v>308</v>
      </c>
      <c r="G52" s="42">
        <v>2</v>
      </c>
      <c r="H52" s="109">
        <v>800</v>
      </c>
    </row>
    <row r="53" spans="1:17" x14ac:dyDescent="0.25">
      <c r="A53" s="103" t="s">
        <v>161</v>
      </c>
      <c r="B53" s="110">
        <v>245478</v>
      </c>
      <c r="C53" s="46">
        <v>460291</v>
      </c>
      <c r="D53" s="46">
        <v>237270</v>
      </c>
      <c r="E53" s="46">
        <v>49512</v>
      </c>
      <c r="F53" s="46">
        <v>74797</v>
      </c>
      <c r="G53" s="46">
        <v>839</v>
      </c>
      <c r="H53" s="111">
        <f>SUM(H42:H52)</f>
        <v>1068187</v>
      </c>
    </row>
    <row r="56" spans="1:17" ht="12.75" customHeight="1" x14ac:dyDescent="0.25">
      <c r="A56" s="69"/>
      <c r="B56" s="407" t="s">
        <v>219</v>
      </c>
      <c r="C56" s="407"/>
      <c r="D56" s="407"/>
      <c r="E56" s="407"/>
      <c r="F56" s="407"/>
      <c r="G56" s="407"/>
      <c r="H56" s="407"/>
      <c r="I56" s="104"/>
      <c r="J56" s="69"/>
      <c r="K56" s="407" t="s">
        <v>219</v>
      </c>
      <c r="L56" s="407"/>
      <c r="M56" s="407"/>
      <c r="N56" s="407"/>
      <c r="O56" s="407"/>
      <c r="P56" s="407"/>
      <c r="Q56" s="407"/>
    </row>
    <row r="57" spans="1:17" ht="39" x14ac:dyDescent="0.25">
      <c r="A57" s="96" t="s">
        <v>203</v>
      </c>
      <c r="B57" s="105" t="s">
        <v>204</v>
      </c>
      <c r="C57" s="106" t="s">
        <v>205</v>
      </c>
      <c r="D57" s="106" t="s">
        <v>206</v>
      </c>
      <c r="E57" s="106" t="s">
        <v>207</v>
      </c>
      <c r="F57" s="106" t="s">
        <v>208</v>
      </c>
      <c r="G57" s="106" t="s">
        <v>209</v>
      </c>
      <c r="H57" s="107" t="s">
        <v>61</v>
      </c>
      <c r="J57" s="78" t="s">
        <v>87</v>
      </c>
      <c r="K57" s="105" t="s">
        <v>204</v>
      </c>
      <c r="L57" s="106" t="s">
        <v>205</v>
      </c>
      <c r="M57" s="106" t="s">
        <v>206</v>
      </c>
      <c r="N57" s="106" t="s">
        <v>207</v>
      </c>
      <c r="O57" s="106" t="s">
        <v>208</v>
      </c>
      <c r="P57" s="106" t="s">
        <v>209</v>
      </c>
      <c r="Q57" s="107" t="s">
        <v>61</v>
      </c>
    </row>
    <row r="58" spans="1:17" x14ac:dyDescent="0.25">
      <c r="A58" s="100" t="s">
        <v>211</v>
      </c>
      <c r="B58" s="112">
        <v>21.700844</v>
      </c>
      <c r="C58" s="113">
        <v>757.02360899999996</v>
      </c>
      <c r="D58" s="113">
        <v>37.840515000000003</v>
      </c>
      <c r="E58" s="113">
        <v>0.98839699999999997</v>
      </c>
      <c r="F58" s="113">
        <v>9.431794</v>
      </c>
      <c r="G58" s="113">
        <v>0.46617999999999998</v>
      </c>
      <c r="H58" s="114">
        <v>827.45133899999996</v>
      </c>
      <c r="J58" s="75" t="s">
        <v>88</v>
      </c>
      <c r="K58" s="115">
        <v>1542.0390870000001</v>
      </c>
      <c r="L58" s="116">
        <v>182.89411799999999</v>
      </c>
      <c r="M58" s="116">
        <v>213.47282799999999</v>
      </c>
      <c r="N58" s="116">
        <v>20.102982000000001</v>
      </c>
      <c r="O58" s="116">
        <v>414.89408100000003</v>
      </c>
      <c r="P58" s="116">
        <v>6.9872959999999997</v>
      </c>
      <c r="Q58" s="117">
        <v>2380.3903919999998</v>
      </c>
    </row>
    <row r="59" spans="1:17" x14ac:dyDescent="0.25">
      <c r="A59" s="100" t="s">
        <v>212</v>
      </c>
      <c r="B59" s="118">
        <v>150.41280499999999</v>
      </c>
      <c r="C59" s="119">
        <v>1935.1510800000001</v>
      </c>
      <c r="D59" s="119">
        <v>515.85602800000004</v>
      </c>
      <c r="E59" s="119">
        <v>17.87407</v>
      </c>
      <c r="F59" s="119">
        <v>46.197062000000003</v>
      </c>
      <c r="G59" s="119">
        <v>1.9498930000000001</v>
      </c>
      <c r="H59" s="120">
        <v>2667.4409380000002</v>
      </c>
      <c r="J59" s="75" t="s">
        <v>89</v>
      </c>
      <c r="K59" s="121">
        <v>2154.9842429999999</v>
      </c>
      <c r="L59" s="122">
        <v>267.28854799999999</v>
      </c>
      <c r="M59" s="122">
        <v>281.77976200000001</v>
      </c>
      <c r="N59" s="122">
        <v>26.082153999999999</v>
      </c>
      <c r="O59" s="122">
        <v>622.29353700000001</v>
      </c>
      <c r="P59" s="122">
        <v>13.656095000000001</v>
      </c>
      <c r="Q59" s="123">
        <v>3366.084339</v>
      </c>
    </row>
    <row r="60" spans="1:17" x14ac:dyDescent="0.25">
      <c r="A60" s="100" t="s">
        <v>213</v>
      </c>
      <c r="B60" s="118">
        <v>492.761032</v>
      </c>
      <c r="C60" s="119">
        <v>2098.8182860000002</v>
      </c>
      <c r="D60" s="119">
        <v>1819.572572</v>
      </c>
      <c r="E60" s="119">
        <v>126.209689</v>
      </c>
      <c r="F60" s="119">
        <v>221.69374999999999</v>
      </c>
      <c r="G60" s="119">
        <v>3.285399</v>
      </c>
      <c r="H60" s="120">
        <v>4762.3407280000001</v>
      </c>
      <c r="J60" s="75" t="s">
        <v>90</v>
      </c>
      <c r="K60" s="121">
        <v>2866.457774</v>
      </c>
      <c r="L60" s="122">
        <v>264.56992400000001</v>
      </c>
      <c r="M60" s="122">
        <v>369.011256</v>
      </c>
      <c r="N60" s="122">
        <v>76.219650999999999</v>
      </c>
      <c r="O60" s="122">
        <v>979.518912</v>
      </c>
      <c r="P60" s="122">
        <v>13.765700000000001</v>
      </c>
      <c r="Q60" s="123">
        <v>4569.5432170000004</v>
      </c>
    </row>
    <row r="61" spans="1:17" x14ac:dyDescent="0.25">
      <c r="A61" s="100" t="s">
        <v>214</v>
      </c>
      <c r="B61" s="118">
        <v>1704.9322090000001</v>
      </c>
      <c r="C61" s="119">
        <v>2621.5817489999999</v>
      </c>
      <c r="D61" s="119">
        <v>3790.5606360000002</v>
      </c>
      <c r="E61" s="119">
        <v>1173.117757</v>
      </c>
      <c r="F61" s="119">
        <v>789.72549300000003</v>
      </c>
      <c r="G61" s="119">
        <v>6.2448969999999999</v>
      </c>
      <c r="H61" s="120">
        <v>10086.162741</v>
      </c>
      <c r="J61" s="75" t="s">
        <v>91</v>
      </c>
      <c r="K61" s="121">
        <v>6856.2461720000001</v>
      </c>
      <c r="L61" s="122">
        <v>565.11108000000002</v>
      </c>
      <c r="M61" s="122">
        <v>1384.467363</v>
      </c>
      <c r="N61" s="122">
        <v>203.11968200000001</v>
      </c>
      <c r="O61" s="122">
        <v>2584.5516560000001</v>
      </c>
      <c r="P61" s="122">
        <v>41.382618999999998</v>
      </c>
      <c r="Q61" s="123">
        <v>11634.878572</v>
      </c>
    </row>
    <row r="62" spans="1:17" x14ac:dyDescent="0.25">
      <c r="A62" s="100" t="s">
        <v>215</v>
      </c>
      <c r="B62" s="118">
        <v>11383.711781</v>
      </c>
      <c r="C62" s="119">
        <v>4603.6007879999997</v>
      </c>
      <c r="D62" s="119">
        <v>6553.4810369999996</v>
      </c>
      <c r="E62" s="119">
        <v>2150.7450530000001</v>
      </c>
      <c r="F62" s="119">
        <v>3290.7964659999998</v>
      </c>
      <c r="G62" s="119">
        <v>37.180185000000002</v>
      </c>
      <c r="H62" s="120">
        <v>28019.515309999999</v>
      </c>
      <c r="J62" s="75" t="s">
        <v>92</v>
      </c>
      <c r="K62" s="121">
        <v>21980.862504000001</v>
      </c>
      <c r="L62" s="122">
        <v>1722.4214079999999</v>
      </c>
      <c r="M62" s="122">
        <v>8514.8253939999995</v>
      </c>
      <c r="N62" s="122">
        <v>1507.2077630000001</v>
      </c>
      <c r="O62" s="122">
        <v>13846.925826999999</v>
      </c>
      <c r="P62" s="122">
        <v>88.513495000000006</v>
      </c>
      <c r="Q62" s="123">
        <v>47660.756391000003</v>
      </c>
    </row>
    <row r="63" spans="1:17" x14ac:dyDescent="0.25">
      <c r="A63" s="100" t="s">
        <v>216</v>
      </c>
      <c r="B63" s="118">
        <v>13344.385165</v>
      </c>
      <c r="C63" s="119">
        <v>2920.2040360000001</v>
      </c>
      <c r="D63" s="119">
        <v>3318.1257839999998</v>
      </c>
      <c r="E63" s="119">
        <v>1477.4249540000001</v>
      </c>
      <c r="F63" s="119">
        <v>3060.836186</v>
      </c>
      <c r="G63" s="119">
        <v>29.839037999999999</v>
      </c>
      <c r="H63" s="120">
        <v>24150.815162999999</v>
      </c>
      <c r="J63" s="75" t="s">
        <v>93</v>
      </c>
      <c r="K63" s="121">
        <v>17785.769834999999</v>
      </c>
      <c r="L63" s="122">
        <v>2731.994893</v>
      </c>
      <c r="M63" s="122">
        <v>6977.7063459999999</v>
      </c>
      <c r="N63" s="122">
        <v>3398.8965269999999</v>
      </c>
      <c r="O63" s="122">
        <v>9090.8483529999994</v>
      </c>
      <c r="P63" s="122">
        <v>16.003228</v>
      </c>
      <c r="Q63" s="123">
        <v>40001.219182000001</v>
      </c>
    </row>
    <row r="64" spans="1:17" x14ac:dyDescent="0.25">
      <c r="A64" s="100" t="s">
        <v>217</v>
      </c>
      <c r="B64" s="118">
        <v>13568.046249000001</v>
      </c>
      <c r="C64" s="119">
        <v>2734.3971430000001</v>
      </c>
      <c r="D64" s="119">
        <v>3120.8474970000002</v>
      </c>
      <c r="E64" s="119">
        <v>1404.290111</v>
      </c>
      <c r="F64" s="119">
        <v>3563.456854</v>
      </c>
      <c r="G64" s="119">
        <v>19.696086999999999</v>
      </c>
      <c r="H64" s="120">
        <v>24410.733940999999</v>
      </c>
      <c r="J64" s="75" t="s">
        <v>94</v>
      </c>
      <c r="K64" s="121">
        <v>7046.8395380000002</v>
      </c>
      <c r="L64" s="122">
        <v>6301.2370220000003</v>
      </c>
      <c r="M64" s="122">
        <v>7245.0321709999998</v>
      </c>
      <c r="N64" s="122">
        <v>2872.8923599999998</v>
      </c>
      <c r="O64" s="122">
        <v>2122.5045239999999</v>
      </c>
      <c r="P64" s="122">
        <v>19.630761</v>
      </c>
      <c r="Q64" s="123">
        <v>25608.136375999999</v>
      </c>
    </row>
    <row r="65" spans="1:17" x14ac:dyDescent="0.25">
      <c r="A65" s="100" t="s">
        <v>104</v>
      </c>
      <c r="B65" s="118">
        <v>15066.189328</v>
      </c>
      <c r="C65" s="119">
        <v>3274.7240040000001</v>
      </c>
      <c r="D65" s="119">
        <v>4935.3916099999997</v>
      </c>
      <c r="E65" s="119">
        <v>1673.6958360000001</v>
      </c>
      <c r="F65" s="119">
        <v>6610.9494510000004</v>
      </c>
      <c r="G65" s="119">
        <v>40.503404000000003</v>
      </c>
      <c r="H65" s="120">
        <v>31601.453633000001</v>
      </c>
      <c r="J65" s="75" t="s">
        <v>95</v>
      </c>
      <c r="K65" s="124">
        <v>2024.018413</v>
      </c>
      <c r="L65" s="125">
        <v>11276.48324</v>
      </c>
      <c r="M65" s="125">
        <v>9752.1192620000002</v>
      </c>
      <c r="N65" s="125">
        <v>1463.6623529999999</v>
      </c>
      <c r="O65" s="125">
        <v>449.61486000000002</v>
      </c>
      <c r="P65" s="125">
        <v>9.107583</v>
      </c>
      <c r="Q65" s="126">
        <v>24975.005711000002</v>
      </c>
    </row>
    <row r="66" spans="1:17" x14ac:dyDescent="0.25">
      <c r="A66" s="100" t="s">
        <v>105</v>
      </c>
      <c r="B66" s="118">
        <v>3020.2998459999999</v>
      </c>
      <c r="C66" s="119">
        <v>1030.191701</v>
      </c>
      <c r="D66" s="119">
        <v>2695.4714869999998</v>
      </c>
      <c r="E66" s="119">
        <v>616.19455400000004</v>
      </c>
      <c r="F66" s="119">
        <v>3671.335517</v>
      </c>
      <c r="G66" s="119">
        <v>20.158114999999999</v>
      </c>
      <c r="H66" s="120">
        <v>11053.65122</v>
      </c>
      <c r="J66" s="78" t="s">
        <v>161</v>
      </c>
      <c r="K66" s="312">
        <v>62257.217565999999</v>
      </c>
      <c r="L66" s="313">
        <v>23312.000232999999</v>
      </c>
      <c r="M66" s="313">
        <v>34738.414382000003</v>
      </c>
      <c r="N66" s="313">
        <v>9568.1834720000006</v>
      </c>
      <c r="O66" s="313">
        <v>30111.151750000001</v>
      </c>
      <c r="P66" s="313">
        <v>209.04677699999999</v>
      </c>
      <c r="Q66" s="314">
        <f>SUM(Q58:Q65)</f>
        <v>160196.01418000003</v>
      </c>
    </row>
    <row r="67" spans="1:17" x14ac:dyDescent="0.25">
      <c r="A67" s="102" t="s">
        <v>106</v>
      </c>
      <c r="B67" s="127">
        <v>2124.5243070000001</v>
      </c>
      <c r="C67" s="128">
        <v>609.833079</v>
      </c>
      <c r="D67" s="128">
        <v>4151.798401</v>
      </c>
      <c r="E67" s="128">
        <v>446.70568700000001</v>
      </c>
      <c r="F67" s="128">
        <v>4927.8742609999999</v>
      </c>
      <c r="G67" s="128">
        <v>27.223579000000001</v>
      </c>
      <c r="H67" s="129">
        <v>12287.959314</v>
      </c>
    </row>
    <row r="68" spans="1:17" x14ac:dyDescent="0.25">
      <c r="A68" s="102" t="s">
        <v>107</v>
      </c>
      <c r="B68" s="130">
        <v>1380.2539999999999</v>
      </c>
      <c r="C68" s="131">
        <v>726.47475799999995</v>
      </c>
      <c r="D68" s="131">
        <v>3799.4688150000002</v>
      </c>
      <c r="E68" s="131">
        <v>480.937364</v>
      </c>
      <c r="F68" s="131">
        <v>3918.8549159999998</v>
      </c>
      <c r="G68" s="131">
        <v>22.5</v>
      </c>
      <c r="H68" s="132">
        <v>10328.489852999999</v>
      </c>
    </row>
    <row r="69" spans="1:17" x14ac:dyDescent="0.25">
      <c r="A69" s="103" t="s">
        <v>161</v>
      </c>
      <c r="B69" s="310">
        <v>62257.217565999999</v>
      </c>
      <c r="C69" s="310">
        <v>23312.000232999999</v>
      </c>
      <c r="D69" s="310">
        <v>34738.414382000003</v>
      </c>
      <c r="E69" s="310">
        <v>9568.1834720000006</v>
      </c>
      <c r="F69" s="310">
        <v>30111.151750000001</v>
      </c>
      <c r="G69" s="310">
        <v>209.04677699999999</v>
      </c>
      <c r="H69" s="311">
        <f>SUM(H58:H68)</f>
        <v>160196.01418</v>
      </c>
    </row>
  </sheetData>
  <mergeCells count="17">
    <mergeCell ref="A1:Q1"/>
    <mergeCell ref="A2:Q2"/>
    <mergeCell ref="A3:Q3"/>
    <mergeCell ref="A4:Q4"/>
    <mergeCell ref="A5:Q5"/>
    <mergeCell ref="B7:H7"/>
    <mergeCell ref="K7:Q7"/>
    <mergeCell ref="B8:G8"/>
    <mergeCell ref="K8:P8"/>
    <mergeCell ref="B23:H23"/>
    <mergeCell ref="K23:Q23"/>
    <mergeCell ref="B24:G24"/>
    <mergeCell ref="K24:P24"/>
    <mergeCell ref="B40:H40"/>
    <mergeCell ref="K40:Q40"/>
    <mergeCell ref="B56:H56"/>
    <mergeCell ref="K56:Q56"/>
  </mergeCells>
  <pageMargins left="0.7" right="0.7" top="0.75" bottom="0.75" header="0.51180555555555496" footer="0.51180555555555496"/>
  <pageSetup scale="55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J44"/>
  <sheetViews>
    <sheetView showGridLines="0" zoomScaleNormal="100" workbookViewId="0"/>
  </sheetViews>
  <sheetFormatPr defaultColWidth="8.5703125" defaultRowHeight="15" x14ac:dyDescent="0.25"/>
  <cols>
    <col min="1" max="1" width="8.5703125" style="5"/>
    <col min="2" max="2" width="10.5703125" style="5" customWidth="1"/>
    <col min="3" max="5" width="8.85546875" style="5" customWidth="1"/>
    <col min="6" max="9" width="7.7109375" style="5" customWidth="1"/>
    <col min="10" max="10" width="18.5703125" style="5" customWidth="1"/>
    <col min="11" max="1024" width="8.5703125" style="5"/>
  </cols>
  <sheetData>
    <row r="1" spans="1:17" x14ac:dyDescent="0.25">
      <c r="C1" s="410" t="s">
        <v>220</v>
      </c>
      <c r="D1" s="410"/>
      <c r="E1" s="410"/>
      <c r="F1" s="410"/>
      <c r="G1" s="410"/>
      <c r="H1" s="410"/>
      <c r="I1" s="410"/>
      <c r="J1" s="410"/>
    </row>
    <row r="2" spans="1:17" x14ac:dyDescent="0.25">
      <c r="C2" s="404" t="s">
        <v>54</v>
      </c>
      <c r="D2" s="404"/>
      <c r="E2" s="404"/>
      <c r="F2" s="404"/>
      <c r="G2" s="404"/>
      <c r="H2" s="404"/>
      <c r="I2" s="404"/>
      <c r="J2" s="404"/>
    </row>
    <row r="3" spans="1:17" x14ac:dyDescent="0.25">
      <c r="C3" s="411" t="s">
        <v>221</v>
      </c>
      <c r="D3" s="411"/>
      <c r="E3" s="411"/>
      <c r="F3" s="411"/>
      <c r="G3" s="411"/>
      <c r="H3" s="411"/>
      <c r="I3" s="411"/>
      <c r="J3" s="411"/>
    </row>
    <row r="4" spans="1:17" x14ac:dyDescent="0.25">
      <c r="C4" s="411" t="s">
        <v>134</v>
      </c>
      <c r="D4" s="411"/>
      <c r="E4" s="411"/>
      <c r="F4" s="411"/>
      <c r="G4" s="411"/>
      <c r="H4" s="411"/>
      <c r="I4" s="411"/>
      <c r="J4" s="411"/>
    </row>
    <row r="5" spans="1:17" x14ac:dyDescent="0.25">
      <c r="C5" s="90"/>
      <c r="D5" s="90"/>
      <c r="E5" s="90"/>
      <c r="F5" s="90"/>
      <c r="G5" s="90"/>
      <c r="H5" s="90"/>
      <c r="I5" s="90"/>
      <c r="J5" s="90"/>
    </row>
    <row r="6" spans="1:17" x14ac:dyDescent="0.25">
      <c r="C6" s="412" t="s">
        <v>222</v>
      </c>
      <c r="D6" s="412"/>
      <c r="E6" s="412"/>
      <c r="F6" s="412"/>
      <c r="G6" s="412"/>
      <c r="H6" s="412"/>
      <c r="I6" s="412"/>
      <c r="J6" s="412"/>
    </row>
    <row r="7" spans="1:17" x14ac:dyDescent="0.25">
      <c r="A7" s="90"/>
      <c r="B7" s="90"/>
      <c r="C7" s="409" t="s">
        <v>87</v>
      </c>
      <c r="D7" s="409"/>
      <c r="E7" s="409"/>
      <c r="F7" s="409"/>
      <c r="G7" s="409"/>
      <c r="H7" s="409"/>
      <c r="I7" s="409"/>
      <c r="J7" s="409"/>
      <c r="K7" s="104"/>
      <c r="L7" s="104"/>
      <c r="M7" s="104"/>
      <c r="N7" s="104"/>
      <c r="O7" s="104"/>
      <c r="P7" s="104"/>
      <c r="Q7" s="104"/>
    </row>
    <row r="8" spans="1:17" ht="51.75" x14ac:dyDescent="0.25">
      <c r="A8" s="134" t="s">
        <v>223</v>
      </c>
      <c r="B8" s="134" t="s">
        <v>224</v>
      </c>
      <c r="C8" s="135" t="s">
        <v>225</v>
      </c>
      <c r="D8" s="133" t="s">
        <v>226</v>
      </c>
      <c r="E8" s="133" t="s">
        <v>227</v>
      </c>
      <c r="F8" s="133" t="s">
        <v>228</v>
      </c>
      <c r="G8" s="133" t="s">
        <v>229</v>
      </c>
      <c r="H8" s="133" t="s">
        <v>93</v>
      </c>
      <c r="I8" s="133" t="s">
        <v>94</v>
      </c>
      <c r="J8" s="136" t="s">
        <v>230</v>
      </c>
      <c r="K8" s="104"/>
      <c r="L8" s="104"/>
      <c r="M8" s="104"/>
      <c r="N8" s="104"/>
      <c r="O8" s="104"/>
      <c r="P8" s="104"/>
      <c r="Q8" s="104"/>
    </row>
    <row r="9" spans="1:17" x14ac:dyDescent="0.25">
      <c r="A9" s="137">
        <v>10</v>
      </c>
      <c r="B9" s="138" t="s">
        <v>231</v>
      </c>
      <c r="C9" s="316"/>
      <c r="D9" s="317"/>
      <c r="E9" s="317"/>
      <c r="F9" s="317"/>
      <c r="G9" s="317">
        <v>0.82567474978093403</v>
      </c>
      <c r="H9" s="317"/>
      <c r="I9" s="317"/>
      <c r="J9" s="318">
        <v>0.82567474978093403</v>
      </c>
    </row>
    <row r="10" spans="1:17" x14ac:dyDescent="0.25">
      <c r="A10" s="139"/>
      <c r="B10" s="140" t="s">
        <v>232</v>
      </c>
      <c r="C10" s="289">
        <v>1.1180074223180001</v>
      </c>
      <c r="D10" s="290">
        <v>0.82884333796752796</v>
      </c>
      <c r="E10" s="290">
        <v>0.964750474522584</v>
      </c>
      <c r="F10" s="290">
        <v>0.85237358459659596</v>
      </c>
      <c r="G10" s="290">
        <v>0.85370769070495001</v>
      </c>
      <c r="H10" s="290"/>
      <c r="I10" s="290"/>
      <c r="J10" s="319">
        <v>0.85862232675559802</v>
      </c>
    </row>
    <row r="11" spans="1:17" x14ac:dyDescent="0.25">
      <c r="A11" s="141"/>
      <c r="B11" s="142" t="s">
        <v>233</v>
      </c>
      <c r="C11" s="291">
        <v>0.89655034255306698</v>
      </c>
      <c r="D11" s="292">
        <v>0.93015084835387996</v>
      </c>
      <c r="E11" s="292">
        <v>0.79950063716442898</v>
      </c>
      <c r="F11" s="292">
        <v>0.83606841712977198</v>
      </c>
      <c r="G11" s="292">
        <v>0.79820464710979</v>
      </c>
      <c r="H11" s="292"/>
      <c r="I11" s="292"/>
      <c r="J11" s="320">
        <v>0.850033448356181</v>
      </c>
    </row>
    <row r="12" spans="1:17" x14ac:dyDescent="0.25">
      <c r="A12" s="137">
        <v>15</v>
      </c>
      <c r="B12" s="138" t="s">
        <v>231</v>
      </c>
      <c r="C12" s="316"/>
      <c r="D12" s="317"/>
      <c r="E12" s="317"/>
      <c r="F12" s="317"/>
      <c r="G12" s="317">
        <v>0.60159666720504801</v>
      </c>
      <c r="H12" s="317">
        <v>0.87164000507460304</v>
      </c>
      <c r="I12" s="317"/>
      <c r="J12" s="318">
        <v>0.86281265174647304</v>
      </c>
    </row>
    <row r="13" spans="1:17" x14ac:dyDescent="0.25">
      <c r="A13" s="139"/>
      <c r="B13" s="140" t="s">
        <v>232</v>
      </c>
      <c r="C13" s="289">
        <v>0.99788584324410901</v>
      </c>
      <c r="D13" s="290">
        <v>1.0658630224530199</v>
      </c>
      <c r="E13" s="290">
        <v>0.776554561399735</v>
      </c>
      <c r="F13" s="290">
        <v>0.82185598820148098</v>
      </c>
      <c r="G13" s="290">
        <v>0.83911032005834096</v>
      </c>
      <c r="H13" s="290">
        <v>0.80848289188629097</v>
      </c>
      <c r="I13" s="290"/>
      <c r="J13" s="319">
        <v>0.82588987093584898</v>
      </c>
    </row>
    <row r="14" spans="1:17" x14ac:dyDescent="0.25">
      <c r="A14" s="141"/>
      <c r="B14" s="142" t="s">
        <v>233</v>
      </c>
      <c r="C14" s="291">
        <v>0.83295065894258702</v>
      </c>
      <c r="D14" s="292">
        <v>0.83369452308603598</v>
      </c>
      <c r="E14" s="292">
        <v>0.90287596978125295</v>
      </c>
      <c r="F14" s="292">
        <v>0.80205912389462097</v>
      </c>
      <c r="G14" s="292">
        <v>0.82215947326894001</v>
      </c>
      <c r="H14" s="292"/>
      <c r="I14" s="292"/>
      <c r="J14" s="320">
        <v>0.83533254888803299</v>
      </c>
    </row>
    <row r="15" spans="1:17" x14ac:dyDescent="0.25">
      <c r="A15" s="137">
        <v>20</v>
      </c>
      <c r="B15" s="138" t="s">
        <v>231</v>
      </c>
      <c r="C15" s="316"/>
      <c r="D15" s="317"/>
      <c r="E15" s="317"/>
      <c r="F15" s="317"/>
      <c r="G15" s="317">
        <v>0.91640084614670403</v>
      </c>
      <c r="H15" s="317">
        <v>0.84389655325511004</v>
      </c>
      <c r="I15" s="317">
        <v>0.807373469842806</v>
      </c>
      <c r="J15" s="318">
        <v>0.82536163028730603</v>
      </c>
    </row>
    <row r="16" spans="1:17" x14ac:dyDescent="0.25">
      <c r="A16" s="139"/>
      <c r="B16" s="140" t="s">
        <v>232</v>
      </c>
      <c r="C16" s="289">
        <v>1.35229238225211</v>
      </c>
      <c r="D16" s="290">
        <v>0.97341293661545303</v>
      </c>
      <c r="E16" s="290">
        <v>0.95392396649085498</v>
      </c>
      <c r="F16" s="290">
        <v>0.89611989079312704</v>
      </c>
      <c r="G16" s="290">
        <v>0.81322393595491604</v>
      </c>
      <c r="H16" s="290">
        <v>0.78432072434114997</v>
      </c>
      <c r="I16" s="290">
        <v>0.70028814695836705</v>
      </c>
      <c r="J16" s="319">
        <v>0.81337940994039704</v>
      </c>
    </row>
    <row r="17" spans="1:17" x14ac:dyDescent="0.25">
      <c r="A17" s="141"/>
      <c r="B17" s="142" t="s">
        <v>233</v>
      </c>
      <c r="C17" s="291">
        <v>0.89599862038907396</v>
      </c>
      <c r="D17" s="292">
        <v>0.84616986012866402</v>
      </c>
      <c r="E17" s="292">
        <v>0.86632970658716801</v>
      </c>
      <c r="F17" s="292">
        <v>0.82513078000717199</v>
      </c>
      <c r="G17" s="292">
        <v>0.76818530633924098</v>
      </c>
      <c r="H17" s="292"/>
      <c r="I17" s="292"/>
      <c r="J17" s="320">
        <v>0.83984344382982001</v>
      </c>
    </row>
    <row r="18" spans="1:17" x14ac:dyDescent="0.25">
      <c r="A18" s="140" t="s">
        <v>161</v>
      </c>
      <c r="B18" s="140" t="s">
        <v>310</v>
      </c>
      <c r="C18" s="291">
        <v>0.92305428986677396</v>
      </c>
      <c r="D18" s="292">
        <v>0.89066481437960698</v>
      </c>
      <c r="E18" s="292">
        <v>0.87864567869151899</v>
      </c>
      <c r="F18" s="292">
        <v>0.85092491529175296</v>
      </c>
      <c r="G18" s="292">
        <v>0.82927384554178296</v>
      </c>
      <c r="H18" s="292">
        <v>0.80797145897266298</v>
      </c>
      <c r="I18" s="292">
        <v>0.79030091471800201</v>
      </c>
      <c r="J18" s="320">
        <v>0.82989210959262105</v>
      </c>
    </row>
    <row r="19" spans="1:17" x14ac:dyDescent="0.25">
      <c r="C19" s="41"/>
      <c r="D19" s="41"/>
      <c r="E19" s="41"/>
      <c r="F19" s="41"/>
      <c r="G19" s="41"/>
      <c r="H19" s="41"/>
      <c r="I19" s="41"/>
      <c r="J19" s="41"/>
    </row>
    <row r="20" spans="1:17" x14ac:dyDescent="0.25">
      <c r="A20" s="90"/>
      <c r="B20" s="90"/>
      <c r="C20" s="409" t="s">
        <v>87</v>
      </c>
      <c r="D20" s="409"/>
      <c r="E20" s="409"/>
      <c r="F20" s="409"/>
      <c r="G20" s="409"/>
      <c r="H20" s="409"/>
      <c r="I20" s="409"/>
      <c r="J20" s="409"/>
      <c r="K20" s="104"/>
      <c r="L20" s="104"/>
      <c r="M20" s="104"/>
      <c r="N20" s="104"/>
      <c r="O20" s="104"/>
      <c r="P20" s="104"/>
      <c r="Q20" s="104"/>
    </row>
    <row r="21" spans="1:17" ht="51.75" x14ac:dyDescent="0.25">
      <c r="A21" s="134" t="s">
        <v>223</v>
      </c>
      <c r="B21" s="134" t="s">
        <v>224</v>
      </c>
      <c r="C21" s="135" t="s">
        <v>225</v>
      </c>
      <c r="D21" s="133" t="s">
        <v>226</v>
      </c>
      <c r="E21" s="133" t="s">
        <v>227</v>
      </c>
      <c r="F21" s="133" t="s">
        <v>228</v>
      </c>
      <c r="G21" s="133" t="s">
        <v>229</v>
      </c>
      <c r="H21" s="133" t="s">
        <v>93</v>
      </c>
      <c r="I21" s="133" t="s">
        <v>94</v>
      </c>
      <c r="J21" s="136" t="s">
        <v>230</v>
      </c>
      <c r="K21" s="104"/>
      <c r="L21" s="104"/>
      <c r="M21" s="104"/>
      <c r="N21" s="104"/>
      <c r="O21" s="104"/>
      <c r="P21" s="104"/>
      <c r="Q21" s="104"/>
    </row>
    <row r="22" spans="1:17" x14ac:dyDescent="0.25">
      <c r="A22" s="137">
        <v>10</v>
      </c>
      <c r="B22" s="138" t="s">
        <v>231</v>
      </c>
      <c r="C22" s="316"/>
      <c r="D22" s="317"/>
      <c r="E22" s="317"/>
      <c r="F22" s="317"/>
      <c r="G22" s="317">
        <v>0.92119461389415602</v>
      </c>
      <c r="H22" s="317"/>
      <c r="I22" s="317"/>
      <c r="J22" s="318">
        <v>0.92119461389415602</v>
      </c>
    </row>
    <row r="23" spans="1:17" x14ac:dyDescent="0.25">
      <c r="A23" s="139"/>
      <c r="B23" s="140" t="s">
        <v>232</v>
      </c>
      <c r="C23" s="289">
        <v>1.0913522329751699</v>
      </c>
      <c r="D23" s="290">
        <v>1.0826805806697</v>
      </c>
      <c r="E23" s="290">
        <v>0.96369473281439999</v>
      </c>
      <c r="F23" s="290">
        <v>0.96375565281400399</v>
      </c>
      <c r="G23" s="290">
        <v>0.93260773528541097</v>
      </c>
      <c r="H23" s="290"/>
      <c r="I23" s="290"/>
      <c r="J23" s="319">
        <v>0.940728140974182</v>
      </c>
    </row>
    <row r="24" spans="1:17" x14ac:dyDescent="0.25">
      <c r="A24" s="141"/>
      <c r="B24" s="142" t="s">
        <v>233</v>
      </c>
      <c r="C24" s="291">
        <v>1.14917246027939</v>
      </c>
      <c r="D24" s="292">
        <v>1.0108905590657999</v>
      </c>
      <c r="E24" s="292">
        <v>0.97943160192837098</v>
      </c>
      <c r="F24" s="292">
        <v>0.95375719396872505</v>
      </c>
      <c r="G24" s="292">
        <v>0.89220880211551601</v>
      </c>
      <c r="H24" s="292"/>
      <c r="I24" s="292"/>
      <c r="J24" s="320">
        <v>0.98845613437933499</v>
      </c>
    </row>
    <row r="25" spans="1:17" x14ac:dyDescent="0.25">
      <c r="A25" s="137">
        <v>15</v>
      </c>
      <c r="B25" s="138" t="s">
        <v>231</v>
      </c>
      <c r="C25" s="316"/>
      <c r="D25" s="317"/>
      <c r="E25" s="317"/>
      <c r="F25" s="317"/>
      <c r="G25" s="317">
        <v>0.79904646463330797</v>
      </c>
      <c r="H25" s="317">
        <v>0.89857496102927403</v>
      </c>
      <c r="I25" s="317"/>
      <c r="J25" s="318">
        <v>0.89535053938614495</v>
      </c>
    </row>
    <row r="26" spans="1:17" x14ac:dyDescent="0.25">
      <c r="A26" s="139"/>
      <c r="B26" s="140" t="s">
        <v>232</v>
      </c>
      <c r="C26" s="289">
        <v>1.13724881140318</v>
      </c>
      <c r="D26" s="290">
        <v>1.21366208937846</v>
      </c>
      <c r="E26" s="290">
        <v>0.95428695933546304</v>
      </c>
      <c r="F26" s="290">
        <v>0.92616945118618599</v>
      </c>
      <c r="G26" s="290">
        <v>0.90790484315720899</v>
      </c>
      <c r="H26" s="290">
        <v>0.925984462743217</v>
      </c>
      <c r="I26" s="290"/>
      <c r="J26" s="319">
        <v>0.92091674501104903</v>
      </c>
    </row>
    <row r="27" spans="1:17" x14ac:dyDescent="0.25">
      <c r="A27" s="141"/>
      <c r="B27" s="142" t="s">
        <v>233</v>
      </c>
      <c r="C27" s="291">
        <v>0.88155360051700304</v>
      </c>
      <c r="D27" s="292">
        <v>0.98719849729309594</v>
      </c>
      <c r="E27" s="292">
        <v>0.92491189385878703</v>
      </c>
      <c r="F27" s="292">
        <v>0.84142795115032099</v>
      </c>
      <c r="G27" s="292">
        <v>0.85244985849701205</v>
      </c>
      <c r="H27" s="292"/>
      <c r="I27" s="292"/>
      <c r="J27" s="320">
        <v>0.89145172954769203</v>
      </c>
    </row>
    <row r="28" spans="1:17" x14ac:dyDescent="0.25">
      <c r="A28" s="137">
        <v>20</v>
      </c>
      <c r="B28" s="138" t="s">
        <v>231</v>
      </c>
      <c r="C28" s="316"/>
      <c r="D28" s="317"/>
      <c r="E28" s="317"/>
      <c r="F28" s="317"/>
      <c r="G28" s="317">
        <v>0.92860491948740997</v>
      </c>
      <c r="H28" s="317">
        <v>0.87387790686910705</v>
      </c>
      <c r="I28" s="317">
        <v>0.93840118051459798</v>
      </c>
      <c r="J28" s="318">
        <v>0.91145065367289702</v>
      </c>
    </row>
    <row r="29" spans="1:17" x14ac:dyDescent="0.25">
      <c r="A29" s="139"/>
      <c r="B29" s="140" t="s">
        <v>232</v>
      </c>
      <c r="C29" s="289">
        <v>1.28213712371926</v>
      </c>
      <c r="D29" s="290">
        <v>1.1185233100513401</v>
      </c>
      <c r="E29" s="290">
        <v>1.0554668818144199</v>
      </c>
      <c r="F29" s="290">
        <v>0.95500639109386298</v>
      </c>
      <c r="G29" s="290">
        <v>0.90639984597159196</v>
      </c>
      <c r="H29" s="290">
        <v>0.86467422673731198</v>
      </c>
      <c r="I29" s="290">
        <v>0.81274302685449695</v>
      </c>
      <c r="J29" s="319">
        <v>0.89552070525727001</v>
      </c>
    </row>
    <row r="30" spans="1:17" x14ac:dyDescent="0.25">
      <c r="A30" s="141"/>
      <c r="B30" s="142" t="s">
        <v>233</v>
      </c>
      <c r="C30" s="291">
        <v>1.1644060490981001</v>
      </c>
      <c r="D30" s="292">
        <v>1.1242380737994799</v>
      </c>
      <c r="E30" s="292">
        <v>1.0712193224478099</v>
      </c>
      <c r="F30" s="292">
        <v>0.94346949123311297</v>
      </c>
      <c r="G30" s="292">
        <v>0.91595295119858899</v>
      </c>
      <c r="H30" s="292"/>
      <c r="I30" s="292"/>
      <c r="J30" s="320">
        <v>1.03032001721026</v>
      </c>
    </row>
    <row r="31" spans="1:17" x14ac:dyDescent="0.25">
      <c r="A31" s="140" t="s">
        <v>161</v>
      </c>
      <c r="B31" s="140" t="s">
        <v>310</v>
      </c>
      <c r="C31" s="291">
        <v>1.1242800598631899</v>
      </c>
      <c r="D31" s="292">
        <v>1.0734372373947401</v>
      </c>
      <c r="E31" s="292">
        <v>1.0104669269078199</v>
      </c>
      <c r="F31" s="292">
        <v>0.943662775924621</v>
      </c>
      <c r="G31" s="292">
        <v>0.91494832222506395</v>
      </c>
      <c r="H31" s="292">
        <v>0.88319481298068403</v>
      </c>
      <c r="I31" s="292">
        <v>0.92016539561220001</v>
      </c>
      <c r="J31" s="320">
        <v>0.92076006591040205</v>
      </c>
    </row>
    <row r="32" spans="1:17" x14ac:dyDescent="0.25">
      <c r="C32" s="41"/>
      <c r="D32" s="41"/>
      <c r="E32" s="41"/>
      <c r="F32" s="41"/>
      <c r="G32" s="41"/>
      <c r="H32" s="41"/>
      <c r="I32" s="41"/>
      <c r="J32" s="41"/>
    </row>
    <row r="33" spans="1:17" x14ac:dyDescent="0.25">
      <c r="A33" s="90"/>
      <c r="B33" s="90"/>
      <c r="C33" s="409" t="s">
        <v>87</v>
      </c>
      <c r="D33" s="409"/>
      <c r="E33" s="409"/>
      <c r="F33" s="409"/>
      <c r="G33" s="409"/>
      <c r="H33" s="409"/>
      <c r="I33" s="409"/>
      <c r="J33" s="409"/>
      <c r="K33" s="104"/>
      <c r="L33" s="104"/>
      <c r="M33" s="104"/>
      <c r="N33" s="104"/>
      <c r="O33" s="104"/>
      <c r="P33" s="104"/>
      <c r="Q33" s="104"/>
    </row>
    <row r="34" spans="1:17" ht="51.75" x14ac:dyDescent="0.25">
      <c r="A34" s="134" t="s">
        <v>223</v>
      </c>
      <c r="B34" s="134" t="s">
        <v>224</v>
      </c>
      <c r="C34" s="135" t="s">
        <v>225</v>
      </c>
      <c r="D34" s="133" t="s">
        <v>226</v>
      </c>
      <c r="E34" s="133" t="s">
        <v>227</v>
      </c>
      <c r="F34" s="133" t="s">
        <v>228</v>
      </c>
      <c r="G34" s="133" t="s">
        <v>229</v>
      </c>
      <c r="H34" s="133" t="s">
        <v>93</v>
      </c>
      <c r="I34" s="133" t="s">
        <v>94</v>
      </c>
      <c r="J34" s="136" t="s">
        <v>230</v>
      </c>
      <c r="K34" s="104"/>
      <c r="L34" s="104"/>
      <c r="M34" s="104"/>
      <c r="N34" s="104"/>
      <c r="O34" s="104"/>
      <c r="P34" s="104"/>
      <c r="Q34" s="104"/>
    </row>
    <row r="35" spans="1:17" x14ac:dyDescent="0.25">
      <c r="A35" s="137">
        <v>10</v>
      </c>
      <c r="B35" s="138" t="s">
        <v>231</v>
      </c>
      <c r="C35" s="143"/>
      <c r="D35" s="144"/>
      <c r="E35" s="144"/>
      <c r="F35" s="144"/>
      <c r="G35" s="144">
        <v>183</v>
      </c>
      <c r="H35" s="144"/>
      <c r="I35" s="144"/>
      <c r="J35" s="145">
        <f t="shared" ref="J35:J43" si="0">SUM(C35:I35)</f>
        <v>183</v>
      </c>
    </row>
    <row r="36" spans="1:17" x14ac:dyDescent="0.25">
      <c r="A36" s="139"/>
      <c r="B36" s="140" t="s">
        <v>232</v>
      </c>
      <c r="C36" s="108">
        <v>118</v>
      </c>
      <c r="D36" s="42">
        <v>356</v>
      </c>
      <c r="E36" s="42">
        <v>703</v>
      </c>
      <c r="F36" s="42">
        <v>2822</v>
      </c>
      <c r="G36" s="42">
        <v>16899</v>
      </c>
      <c r="H36" s="42"/>
      <c r="I36" s="42"/>
      <c r="J36" s="146">
        <f t="shared" si="0"/>
        <v>20898</v>
      </c>
    </row>
    <row r="37" spans="1:17" x14ac:dyDescent="0.25">
      <c r="A37" s="141"/>
      <c r="B37" s="142" t="s">
        <v>233</v>
      </c>
      <c r="C37" s="147">
        <v>1035</v>
      </c>
      <c r="D37" s="43">
        <v>1177</v>
      </c>
      <c r="E37" s="43">
        <v>1274</v>
      </c>
      <c r="F37" s="43">
        <v>2076</v>
      </c>
      <c r="G37" s="43">
        <v>775</v>
      </c>
      <c r="H37" s="43"/>
      <c r="I37" s="43"/>
      <c r="J37" s="148">
        <f t="shared" si="0"/>
        <v>6337</v>
      </c>
    </row>
    <row r="38" spans="1:17" x14ac:dyDescent="0.25">
      <c r="A38" s="137">
        <v>15</v>
      </c>
      <c r="B38" s="138" t="s">
        <v>231</v>
      </c>
      <c r="C38" s="143"/>
      <c r="D38" s="144"/>
      <c r="E38" s="144"/>
      <c r="F38" s="144"/>
      <c r="G38" s="144">
        <v>126</v>
      </c>
      <c r="H38" s="144">
        <v>4232</v>
      </c>
      <c r="I38" s="144"/>
      <c r="J38" s="145">
        <f t="shared" si="0"/>
        <v>4358</v>
      </c>
    </row>
    <row r="39" spans="1:17" x14ac:dyDescent="0.25">
      <c r="A39" s="139"/>
      <c r="B39" s="140" t="s">
        <v>232</v>
      </c>
      <c r="C39" s="108">
        <v>48</v>
      </c>
      <c r="D39" s="42">
        <v>172</v>
      </c>
      <c r="E39" s="42">
        <v>316</v>
      </c>
      <c r="F39" s="42">
        <v>1239</v>
      </c>
      <c r="G39" s="42">
        <v>8188</v>
      </c>
      <c r="H39" s="42">
        <v>8890</v>
      </c>
      <c r="I39" s="42"/>
      <c r="J39" s="146">
        <f t="shared" si="0"/>
        <v>18853</v>
      </c>
    </row>
    <row r="40" spans="1:17" x14ac:dyDescent="0.25">
      <c r="A40" s="141"/>
      <c r="B40" s="142" t="s">
        <v>233</v>
      </c>
      <c r="C40" s="147">
        <v>340</v>
      </c>
      <c r="D40" s="43">
        <v>513</v>
      </c>
      <c r="E40" s="43">
        <v>542</v>
      </c>
      <c r="F40" s="43">
        <v>837</v>
      </c>
      <c r="G40" s="43">
        <v>345</v>
      </c>
      <c r="H40" s="43"/>
      <c r="I40" s="43"/>
      <c r="J40" s="148">
        <f t="shared" si="0"/>
        <v>2577</v>
      </c>
    </row>
    <row r="41" spans="1:17" x14ac:dyDescent="0.25">
      <c r="A41" s="137">
        <v>20</v>
      </c>
      <c r="B41" s="138" t="s">
        <v>231</v>
      </c>
      <c r="C41" s="143"/>
      <c r="D41" s="144"/>
      <c r="E41" s="144"/>
      <c r="F41" s="144"/>
      <c r="G41" s="144">
        <v>323</v>
      </c>
      <c r="H41" s="144">
        <v>7944</v>
      </c>
      <c r="I41" s="144">
        <v>11685</v>
      </c>
      <c r="J41" s="145">
        <f t="shared" si="0"/>
        <v>19952</v>
      </c>
    </row>
    <row r="42" spans="1:17" x14ac:dyDescent="0.25">
      <c r="A42" s="139"/>
      <c r="B42" s="140" t="s">
        <v>232</v>
      </c>
      <c r="C42" s="108">
        <v>226</v>
      </c>
      <c r="D42" s="42">
        <v>562</v>
      </c>
      <c r="E42" s="42">
        <v>1114</v>
      </c>
      <c r="F42" s="42">
        <v>3772</v>
      </c>
      <c r="G42" s="42">
        <v>21229</v>
      </c>
      <c r="H42" s="42">
        <v>18607</v>
      </c>
      <c r="I42" s="42">
        <v>1718</v>
      </c>
      <c r="J42" s="146">
        <f t="shared" si="0"/>
        <v>47228</v>
      </c>
    </row>
    <row r="43" spans="1:17" x14ac:dyDescent="0.25">
      <c r="A43" s="141"/>
      <c r="B43" s="142" t="s">
        <v>233</v>
      </c>
      <c r="C43" s="147">
        <v>1346</v>
      </c>
      <c r="D43" s="43">
        <v>1595</v>
      </c>
      <c r="E43" s="43">
        <v>1688</v>
      </c>
      <c r="F43" s="43">
        <v>2498</v>
      </c>
      <c r="G43" s="43">
        <v>983</v>
      </c>
      <c r="H43" s="43"/>
      <c r="I43" s="43"/>
      <c r="J43" s="148">
        <f t="shared" si="0"/>
        <v>8110</v>
      </c>
    </row>
    <row r="44" spans="1:17" x14ac:dyDescent="0.25">
      <c r="A44" s="140" t="s">
        <v>161</v>
      </c>
      <c r="B44" s="140" t="s">
        <v>310</v>
      </c>
      <c r="C44" s="147">
        <v>3113</v>
      </c>
      <c r="D44" s="43">
        <v>4375</v>
      </c>
      <c r="E44" s="43">
        <v>5637</v>
      </c>
      <c r="F44" s="43">
        <v>13244</v>
      </c>
      <c r="G44" s="43">
        <v>49051</v>
      </c>
      <c r="H44" s="43">
        <v>39673</v>
      </c>
      <c r="I44" s="43">
        <v>13403</v>
      </c>
      <c r="J44" s="148">
        <v>128496</v>
      </c>
    </row>
  </sheetData>
  <mergeCells count="8">
    <mergeCell ref="C7:J7"/>
    <mergeCell ref="C20:J20"/>
    <mergeCell ref="C33:J33"/>
    <mergeCell ref="C1:J1"/>
    <mergeCell ref="C2:J2"/>
    <mergeCell ref="C3:J3"/>
    <mergeCell ref="C4:J4"/>
    <mergeCell ref="C6:J6"/>
  </mergeCells>
  <pageMargins left="0.7" right="0.7" top="0.75" bottom="0.75" header="0.51180555555555496" footer="0.51180555555555496"/>
  <pageSetup scale="91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J64"/>
  <sheetViews>
    <sheetView showGridLines="0" zoomScaleNormal="100" workbookViewId="0">
      <selection activeCell="E20" sqref="E20"/>
    </sheetView>
  </sheetViews>
  <sheetFormatPr defaultColWidth="8.5703125" defaultRowHeight="15" x14ac:dyDescent="0.25"/>
  <cols>
    <col min="1" max="1" width="15.42578125" style="32" customWidth="1"/>
    <col min="2" max="2" width="18" style="149" customWidth="1"/>
    <col min="3" max="3" width="9.140625" style="42" customWidth="1"/>
    <col min="4" max="4" width="9.140625" style="41" customWidth="1"/>
    <col min="5" max="5" width="9.5703125" style="150" bestFit="1" customWidth="1"/>
    <col min="6" max="7" width="8.5703125" style="41"/>
    <col min="8" max="8" width="14" style="151" customWidth="1"/>
    <col min="9" max="9" width="8.5703125" style="41"/>
    <col min="10" max="10" width="12" style="150" bestFit="1" customWidth="1"/>
    <col min="11" max="11" width="8.5703125" style="41"/>
    <col min="12" max="1022" width="8.5703125" style="5"/>
    <col min="1023" max="1024" width="9.140625" style="5" customWidth="1"/>
  </cols>
  <sheetData>
    <row r="1" spans="1:11" x14ac:dyDescent="0.25">
      <c r="B1" s="413" t="s">
        <v>234</v>
      </c>
      <c r="C1" s="413"/>
      <c r="D1" s="413"/>
      <c r="E1" s="413"/>
      <c r="F1" s="413"/>
      <c r="G1" s="413"/>
      <c r="H1" s="413"/>
      <c r="I1" s="413"/>
      <c r="J1" s="413"/>
      <c r="K1" s="413"/>
    </row>
    <row r="2" spans="1:11" x14ac:dyDescent="0.25">
      <c r="B2" s="414" t="s">
        <v>235</v>
      </c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25">
      <c r="B3" s="414" t="s">
        <v>236</v>
      </c>
      <c r="C3" s="414"/>
      <c r="D3" s="414"/>
      <c r="E3" s="414"/>
      <c r="F3" s="414"/>
      <c r="G3" s="414"/>
      <c r="H3" s="414"/>
      <c r="I3" s="414"/>
      <c r="J3" s="414"/>
      <c r="K3" s="414"/>
    </row>
    <row r="4" spans="1:11" x14ac:dyDescent="0.25">
      <c r="B4" s="411" t="s">
        <v>134</v>
      </c>
      <c r="C4" s="411"/>
      <c r="D4" s="411"/>
      <c r="E4" s="411"/>
      <c r="F4" s="411"/>
      <c r="G4" s="411"/>
      <c r="H4" s="411"/>
      <c r="I4" s="411"/>
      <c r="J4" s="411"/>
      <c r="K4" s="411"/>
    </row>
    <row r="5" spans="1:11" x14ac:dyDescent="0.25">
      <c r="B5" s="414" t="s">
        <v>57</v>
      </c>
      <c r="C5" s="414"/>
      <c r="D5" s="414"/>
      <c r="E5" s="414"/>
      <c r="F5" s="414"/>
      <c r="G5" s="414"/>
      <c r="H5" s="414"/>
      <c r="I5" s="414"/>
      <c r="J5" s="414"/>
      <c r="K5" s="414"/>
    </row>
    <row r="6" spans="1:11" x14ac:dyDescent="0.25">
      <c r="B6" s="152"/>
      <c r="C6" s="153"/>
      <c r="D6" s="154"/>
      <c r="E6" s="155"/>
      <c r="F6" s="154"/>
      <c r="G6" s="154"/>
      <c r="H6" s="156"/>
      <c r="I6" s="154"/>
      <c r="J6" s="155"/>
    </row>
    <row r="7" spans="1:11" ht="51.75" x14ac:dyDescent="0.25">
      <c r="C7" s="157" t="s">
        <v>58</v>
      </c>
      <c r="D7" s="158" t="s">
        <v>60</v>
      </c>
      <c r="E7" s="159" t="s">
        <v>61</v>
      </c>
      <c r="F7" s="160" t="s">
        <v>237</v>
      </c>
      <c r="G7" s="158" t="s">
        <v>63</v>
      </c>
      <c r="H7" s="161" t="s">
        <v>64</v>
      </c>
      <c r="I7" s="158" t="s">
        <v>65</v>
      </c>
      <c r="J7" s="159" t="s">
        <v>66</v>
      </c>
      <c r="K7" s="158" t="s">
        <v>67</v>
      </c>
    </row>
    <row r="8" spans="1:11" x14ac:dyDescent="0.25">
      <c r="A8" s="32" t="s">
        <v>69</v>
      </c>
      <c r="B8" s="162"/>
      <c r="C8" s="163">
        <v>253540</v>
      </c>
      <c r="D8" s="321">
        <v>0.94904934855744605</v>
      </c>
      <c r="E8" s="164">
        <v>110004.284845</v>
      </c>
      <c r="F8" s="324">
        <v>1</v>
      </c>
      <c r="G8" s="321">
        <v>0.867121050694318</v>
      </c>
      <c r="H8" s="163">
        <v>147883220.64514601</v>
      </c>
      <c r="I8" s="321">
        <v>1</v>
      </c>
      <c r="J8" s="165">
        <v>67039732.227229998</v>
      </c>
      <c r="K8" s="325">
        <v>1</v>
      </c>
    </row>
    <row r="9" spans="1:11" x14ac:dyDescent="0.25">
      <c r="D9" s="290"/>
      <c r="F9" s="290"/>
      <c r="G9" s="290"/>
      <c r="H9" s="42"/>
      <c r="I9" s="290"/>
      <c r="K9" s="290"/>
    </row>
    <row r="10" spans="1:11" x14ac:dyDescent="0.25">
      <c r="A10" s="32" t="s">
        <v>84</v>
      </c>
      <c r="B10" s="166" t="s">
        <v>85</v>
      </c>
      <c r="C10" s="167">
        <v>169516</v>
      </c>
      <c r="D10" s="322">
        <v>0.96010761842417303</v>
      </c>
      <c r="E10" s="168">
        <v>74288.451476000002</v>
      </c>
      <c r="F10" s="322">
        <f>+E10/$E$8</f>
        <v>0.675323252913967</v>
      </c>
      <c r="G10" s="322">
        <v>0.86958665062314799</v>
      </c>
      <c r="H10" s="167">
        <v>84403895.170849994</v>
      </c>
      <c r="I10" s="322">
        <v>0.57074693668852305</v>
      </c>
      <c r="J10" s="168">
        <v>44601890.3596242</v>
      </c>
      <c r="K10" s="326">
        <v>0.66530531787398595</v>
      </c>
    </row>
    <row r="11" spans="1:11" x14ac:dyDescent="0.25">
      <c r="B11" s="169" t="s">
        <v>86</v>
      </c>
      <c r="C11" s="170">
        <v>84024</v>
      </c>
      <c r="D11" s="323">
        <v>0.92749736260596405</v>
      </c>
      <c r="E11" s="171">
        <v>35715.833369</v>
      </c>
      <c r="F11" s="323">
        <f>+E11/$E$8</f>
        <v>0.324676747086033</v>
      </c>
      <c r="G11" s="323">
        <v>0.86203715947307702</v>
      </c>
      <c r="H11" s="170">
        <v>63479325.474296004</v>
      </c>
      <c r="I11" s="323">
        <v>0.429253063311477</v>
      </c>
      <c r="J11" s="171">
        <v>22437841.867605802</v>
      </c>
      <c r="K11" s="327">
        <v>0.334694682126014</v>
      </c>
    </row>
    <row r="12" spans="1:11" x14ac:dyDescent="0.25">
      <c r="D12" s="290"/>
      <c r="F12" s="290"/>
      <c r="G12" s="290"/>
      <c r="H12" s="42"/>
      <c r="I12" s="290"/>
      <c r="K12" s="290"/>
    </row>
    <row r="13" spans="1:11" x14ac:dyDescent="0.25">
      <c r="A13" s="32" t="s">
        <v>70</v>
      </c>
      <c r="B13" s="166" t="s">
        <v>75</v>
      </c>
      <c r="C13" s="167">
        <v>2437</v>
      </c>
      <c r="D13" s="322">
        <v>1.06503417256658</v>
      </c>
      <c r="E13" s="168">
        <v>502.45555000000002</v>
      </c>
      <c r="F13" s="322">
        <f t="shared" ref="F13:F21" si="0">+E13/$E$8</f>
        <v>4.5675998049346713E-3</v>
      </c>
      <c r="G13" s="322">
        <v>0.95157855992038398</v>
      </c>
      <c r="H13" s="167">
        <v>5921301.652795</v>
      </c>
      <c r="I13" s="322">
        <v>4.0040388807892499E-2</v>
      </c>
      <c r="J13" s="168">
        <v>1426113.4620979</v>
      </c>
      <c r="K13" s="326">
        <v>2.1272660476389101E-2</v>
      </c>
    </row>
    <row r="14" spans="1:11" x14ac:dyDescent="0.25">
      <c r="B14" s="172" t="s">
        <v>76</v>
      </c>
      <c r="C14" s="42">
        <v>6484</v>
      </c>
      <c r="D14" s="290">
        <v>1.0492427869595899</v>
      </c>
      <c r="E14" s="150">
        <v>1720.1019739999999</v>
      </c>
      <c r="F14" s="290">
        <f t="shared" si="0"/>
        <v>1.5636681574937607E-2</v>
      </c>
      <c r="G14" s="290">
        <v>0.90430155763261799</v>
      </c>
      <c r="H14" s="42">
        <v>15618179.549675001</v>
      </c>
      <c r="I14" s="290">
        <v>0.105611572979951</v>
      </c>
      <c r="J14" s="150">
        <v>5440613.2227178402</v>
      </c>
      <c r="K14" s="319">
        <v>8.1155055993913802E-2</v>
      </c>
    </row>
    <row r="15" spans="1:11" x14ac:dyDescent="0.25">
      <c r="B15" s="172" t="s">
        <v>77</v>
      </c>
      <c r="C15" s="42">
        <v>13562</v>
      </c>
      <c r="D15" s="290">
        <v>0.97989908005047299</v>
      </c>
      <c r="E15" s="150">
        <v>4701.0954970000003</v>
      </c>
      <c r="F15" s="290">
        <f t="shared" si="0"/>
        <v>4.2735567106536011E-2</v>
      </c>
      <c r="G15" s="290">
        <v>0.86642744762864798</v>
      </c>
      <c r="H15" s="42">
        <v>25512781.487089999</v>
      </c>
      <c r="I15" s="290">
        <v>0.17251978538058299</v>
      </c>
      <c r="J15" s="150">
        <v>11862389.8199984</v>
      </c>
      <c r="K15" s="319">
        <v>0.17694566230949499</v>
      </c>
    </row>
    <row r="16" spans="1:11" x14ac:dyDescent="0.25">
      <c r="B16" s="172" t="s">
        <v>78</v>
      </c>
      <c r="C16" s="42">
        <v>21686</v>
      </c>
      <c r="D16" s="290">
        <v>0.97191845677811906</v>
      </c>
      <c r="E16" s="150">
        <v>8409.1614310000004</v>
      </c>
      <c r="F16" s="290">
        <f t="shared" si="0"/>
        <v>7.6443944368610836E-2</v>
      </c>
      <c r="G16" s="290">
        <v>0.86897015790506704</v>
      </c>
      <c r="H16" s="42">
        <v>27648892.764945</v>
      </c>
      <c r="I16" s="290">
        <v>0.186964367183279</v>
      </c>
      <c r="J16" s="150">
        <v>14286281.058233701</v>
      </c>
      <c r="K16" s="319">
        <v>0.21310170228321601</v>
      </c>
    </row>
    <row r="17" spans="1:11" x14ac:dyDescent="0.25">
      <c r="B17" s="172" t="s">
        <v>79</v>
      </c>
      <c r="C17" s="42">
        <v>59820</v>
      </c>
      <c r="D17" s="290">
        <v>0.95110730660186305</v>
      </c>
      <c r="E17" s="150">
        <v>22529.591272999998</v>
      </c>
      <c r="F17" s="290">
        <f t="shared" si="0"/>
        <v>0.20480648826311632</v>
      </c>
      <c r="G17" s="290">
        <v>0.87241958210776904</v>
      </c>
      <c r="H17" s="42">
        <v>42567327.850657001</v>
      </c>
      <c r="I17" s="290">
        <v>0.28784420345293699</v>
      </c>
      <c r="J17" s="150">
        <v>20720904.021898799</v>
      </c>
      <c r="K17" s="319">
        <v>0.30908393177445298</v>
      </c>
    </row>
    <row r="18" spans="1:11" x14ac:dyDescent="0.25">
      <c r="B18" s="172" t="s">
        <v>80</v>
      </c>
      <c r="C18" s="42">
        <v>67564</v>
      </c>
      <c r="D18" s="290">
        <v>0.91145725028955704</v>
      </c>
      <c r="E18" s="150">
        <v>22803.354685999999</v>
      </c>
      <c r="F18" s="290">
        <f t="shared" si="0"/>
        <v>0.20729514962195106</v>
      </c>
      <c r="G18" s="290">
        <v>0.83885791217559902</v>
      </c>
      <c r="H18" s="42">
        <v>22795958.337051999</v>
      </c>
      <c r="I18" s="290">
        <v>0.15414837624988001</v>
      </c>
      <c r="J18" s="150">
        <v>9563018.1733217109</v>
      </c>
      <c r="K18" s="319">
        <v>0.14264702223016101</v>
      </c>
    </row>
    <row r="19" spans="1:11" x14ac:dyDescent="0.25">
      <c r="B19" s="172" t="s">
        <v>81</v>
      </c>
      <c r="C19" s="42">
        <v>47223</v>
      </c>
      <c r="D19" s="290">
        <v>0.95972637029549102</v>
      </c>
      <c r="E19" s="150">
        <v>17664.237863999999</v>
      </c>
      <c r="F19" s="290">
        <f t="shared" si="0"/>
        <v>0.16057772557577685</v>
      </c>
      <c r="G19" s="290">
        <v>0.914597593486139</v>
      </c>
      <c r="H19" s="42">
        <v>6609823.8797700005</v>
      </c>
      <c r="I19" s="290">
        <v>4.4696239714921003E-2</v>
      </c>
      <c r="J19" s="150">
        <v>2682054.9669677098</v>
      </c>
      <c r="K19" s="319">
        <v>4.0006946296815803E-2</v>
      </c>
    </row>
    <row r="20" spans="1:11" x14ac:dyDescent="0.25">
      <c r="B20" s="172" t="s">
        <v>82</v>
      </c>
      <c r="C20" s="42">
        <v>26714</v>
      </c>
      <c r="D20" s="290">
        <v>0.97600392832764504</v>
      </c>
      <c r="E20" s="150">
        <v>21002.982124999999</v>
      </c>
      <c r="F20" s="290">
        <f t="shared" si="0"/>
        <v>0.19092876386218915</v>
      </c>
      <c r="G20" s="290">
        <v>0.86408145356235599</v>
      </c>
      <c r="H20" s="42">
        <v>1086726.279445</v>
      </c>
      <c r="I20" s="290">
        <v>7.3485434973901498E-3</v>
      </c>
      <c r="J20" s="150">
        <v>887507.67622050003</v>
      </c>
      <c r="K20" s="319">
        <v>1.3238532534889999E-2</v>
      </c>
    </row>
    <row r="21" spans="1:11" x14ac:dyDescent="0.25">
      <c r="B21" s="169" t="s">
        <v>83</v>
      </c>
      <c r="C21" s="170">
        <v>8050</v>
      </c>
      <c r="D21" s="323">
        <v>0.90116431136347996</v>
      </c>
      <c r="E21" s="171">
        <v>10671.304445</v>
      </c>
      <c r="F21" s="323">
        <f t="shared" si="0"/>
        <v>9.700807982194741E-2</v>
      </c>
      <c r="G21" s="323">
        <v>0.84026704247319095</v>
      </c>
      <c r="H21" s="170">
        <v>122228.843717</v>
      </c>
      <c r="I21" s="323">
        <v>8.2652273316588705E-4</v>
      </c>
      <c r="J21" s="171">
        <v>170849.825773513</v>
      </c>
      <c r="K21" s="327">
        <v>2.5484861006666898E-3</v>
      </c>
    </row>
    <row r="22" spans="1:11" x14ac:dyDescent="0.25">
      <c r="D22" s="290"/>
      <c r="F22" s="290"/>
      <c r="G22" s="290"/>
      <c r="H22" s="42"/>
      <c r="I22" s="290"/>
      <c r="K22" s="290"/>
    </row>
    <row r="23" spans="1:11" x14ac:dyDescent="0.25">
      <c r="A23" s="32" t="s">
        <v>87</v>
      </c>
      <c r="B23" s="166" t="s">
        <v>88</v>
      </c>
      <c r="C23" s="167">
        <v>4976</v>
      </c>
      <c r="D23" s="322">
        <v>1.0886620630406501</v>
      </c>
      <c r="E23" s="168">
        <v>2079.257893</v>
      </c>
      <c r="F23" s="322">
        <f t="shared" ref="F23:F30" si="1">+E23/$E$8</f>
        <v>1.8901608204896284E-2</v>
      </c>
      <c r="G23" s="322">
        <v>0.91967438852772898</v>
      </c>
      <c r="H23" s="167">
        <v>12836911.206418</v>
      </c>
      <c r="I23" s="322">
        <v>8.6804379499016204E-2</v>
      </c>
      <c r="J23" s="168">
        <v>6508190.1656251298</v>
      </c>
      <c r="K23" s="326">
        <v>9.7079596672100796E-2</v>
      </c>
    </row>
    <row r="24" spans="1:11" x14ac:dyDescent="0.25">
      <c r="B24" s="172" t="s">
        <v>89</v>
      </c>
      <c r="C24" s="42">
        <v>7031</v>
      </c>
      <c r="D24" s="290">
        <v>1.0385558526074099</v>
      </c>
      <c r="E24" s="150">
        <v>3018.3971689999998</v>
      </c>
      <c r="F24" s="290">
        <f t="shared" si="1"/>
        <v>2.7438905432211391E-2</v>
      </c>
      <c r="G24" s="290">
        <v>0.89139627321860504</v>
      </c>
      <c r="H24" s="42">
        <v>12193540.650261</v>
      </c>
      <c r="I24" s="290">
        <v>8.2453848361336901E-2</v>
      </c>
      <c r="J24" s="150">
        <v>6314764.2119956398</v>
      </c>
      <c r="K24" s="319">
        <v>9.4194353142578902E-2</v>
      </c>
    </row>
    <row r="25" spans="1:11" x14ac:dyDescent="0.25">
      <c r="B25" s="172" t="s">
        <v>90</v>
      </c>
      <c r="C25" s="42">
        <v>9148</v>
      </c>
      <c r="D25" s="290">
        <v>0.99873934696195399</v>
      </c>
      <c r="E25" s="150">
        <v>4091.35356</v>
      </c>
      <c r="F25" s="290">
        <f t="shared" si="1"/>
        <v>3.719267450140569E-2</v>
      </c>
      <c r="G25" s="290">
        <v>0.86615579577525503</v>
      </c>
      <c r="H25" s="42">
        <v>11623663.163517</v>
      </c>
      <c r="I25" s="290">
        <v>7.86002841485893E-2</v>
      </c>
      <c r="J25" s="150">
        <v>6074836.7545637498</v>
      </c>
      <c r="K25" s="319">
        <v>9.0615468659289794E-2</v>
      </c>
    </row>
    <row r="26" spans="1:11" x14ac:dyDescent="0.25">
      <c r="B26" s="172" t="s">
        <v>91</v>
      </c>
      <c r="C26" s="42">
        <v>21652</v>
      </c>
      <c r="D26" s="290">
        <v>0.93208371597324302</v>
      </c>
      <c r="E26" s="150">
        <v>10494.838890999999</v>
      </c>
      <c r="F26" s="290">
        <f t="shared" si="1"/>
        <v>9.5403910000302308E-2</v>
      </c>
      <c r="G26" s="290">
        <v>0.830442010029244</v>
      </c>
      <c r="H26" s="42">
        <v>21894687.883972</v>
      </c>
      <c r="I26" s="290">
        <v>0.14805390218346401</v>
      </c>
      <c r="J26" s="150">
        <v>11351091.499471599</v>
      </c>
      <c r="K26" s="319">
        <v>0.16931886692204101</v>
      </c>
    </row>
    <row r="27" spans="1:11" x14ac:dyDescent="0.25">
      <c r="B27" s="172" t="s">
        <v>92</v>
      </c>
      <c r="C27" s="42">
        <v>79604</v>
      </c>
      <c r="D27" s="290">
        <v>0.91458291146723902</v>
      </c>
      <c r="E27" s="150">
        <v>42710.197114000002</v>
      </c>
      <c r="F27" s="290">
        <f t="shared" si="1"/>
        <v>0.38825939529701237</v>
      </c>
      <c r="G27" s="290">
        <v>0.84598925287947302</v>
      </c>
      <c r="H27" s="42">
        <v>48419886.603721999</v>
      </c>
      <c r="I27" s="290">
        <v>0.32741974642213301</v>
      </c>
      <c r="J27" s="150">
        <v>22972548.771311201</v>
      </c>
      <c r="K27" s="319">
        <v>0.342670652284918</v>
      </c>
    </row>
    <row r="28" spans="1:11" x14ac:dyDescent="0.25">
      <c r="B28" s="172" t="s">
        <v>93</v>
      </c>
      <c r="C28" s="42">
        <v>77969</v>
      </c>
      <c r="D28" s="290">
        <v>0.93663433919326899</v>
      </c>
      <c r="E28" s="150">
        <v>31581.273023999998</v>
      </c>
      <c r="F28" s="290">
        <f t="shared" si="1"/>
        <v>0.28709129892984758</v>
      </c>
      <c r="G28" s="290">
        <v>0.85987882641847302</v>
      </c>
      <c r="H28" s="42">
        <v>29010477.718520999</v>
      </c>
      <c r="I28" s="290">
        <v>0.19617153042760199</v>
      </c>
      <c r="J28" s="150">
        <v>10672497.708909901</v>
      </c>
      <c r="K28" s="319">
        <v>0.159196604078544</v>
      </c>
    </row>
    <row r="29" spans="1:11" x14ac:dyDescent="0.25">
      <c r="B29" s="172" t="s">
        <v>94</v>
      </c>
      <c r="C29" s="42">
        <v>40340</v>
      </c>
      <c r="D29" s="290">
        <v>0.98620245738566903</v>
      </c>
      <c r="E29" s="150">
        <v>12478.66977</v>
      </c>
      <c r="F29" s="290">
        <f t="shared" si="1"/>
        <v>0.11343803368735041</v>
      </c>
      <c r="G29" s="290">
        <v>0.95222110866085796</v>
      </c>
      <c r="H29" s="42">
        <v>10034735.096899999</v>
      </c>
      <c r="I29" s="290">
        <v>6.7855805771088101E-2</v>
      </c>
      <c r="J29" s="150">
        <v>2738814.5746596302</v>
      </c>
      <c r="K29" s="319">
        <v>4.0853602537916797E-2</v>
      </c>
    </row>
    <row r="30" spans="1:11" x14ac:dyDescent="0.25">
      <c r="B30" s="169" t="s">
        <v>95</v>
      </c>
      <c r="C30" s="170">
        <v>12820</v>
      </c>
      <c r="D30" s="323">
        <v>1.0478274467233799</v>
      </c>
      <c r="E30" s="171">
        <v>3550.2974239999999</v>
      </c>
      <c r="F30" s="323">
        <f t="shared" si="1"/>
        <v>3.2274173946973947E-2</v>
      </c>
      <c r="G30" s="323">
        <v>1.00422131504156</v>
      </c>
      <c r="H30" s="170">
        <v>1869318.3218350001</v>
      </c>
      <c r="I30" s="323">
        <v>1.26405031867715E-2</v>
      </c>
      <c r="J30" s="171">
        <v>406988.54069317802</v>
      </c>
      <c r="K30" s="327">
        <v>6.0708557026107604E-3</v>
      </c>
    </row>
    <row r="31" spans="1:11" x14ac:dyDescent="0.25">
      <c r="D31" s="290"/>
      <c r="F31" s="290"/>
      <c r="G31" s="290"/>
      <c r="H31" s="42"/>
      <c r="I31" s="290"/>
      <c r="K31" s="290"/>
    </row>
    <row r="32" spans="1:11" x14ac:dyDescent="0.25">
      <c r="A32" s="32" t="s">
        <v>96</v>
      </c>
      <c r="B32" s="166" t="s">
        <v>101</v>
      </c>
      <c r="C32" s="167">
        <v>130090</v>
      </c>
      <c r="D32" s="322">
        <v>1.02732249339058</v>
      </c>
      <c r="E32" s="168">
        <v>16585.390952999998</v>
      </c>
      <c r="F32" s="322">
        <f>+E32/$E$8</f>
        <v>0.15077040841063066</v>
      </c>
      <c r="G32" s="322">
        <v>0.99966841056084299</v>
      </c>
      <c r="H32" s="167">
        <v>53060433.978476003</v>
      </c>
      <c r="I32" s="322">
        <v>0.35879955648110701</v>
      </c>
      <c r="J32" s="168">
        <v>7075870.2011406701</v>
      </c>
      <c r="K32" s="326">
        <v>0.10554741145381</v>
      </c>
    </row>
    <row r="33" spans="1:11" x14ac:dyDescent="0.25">
      <c r="B33" s="172" t="s">
        <v>102</v>
      </c>
      <c r="C33" s="42">
        <v>62912</v>
      </c>
      <c r="D33" s="290">
        <v>0.90677448539073102</v>
      </c>
      <c r="E33" s="150">
        <v>18215.668708000001</v>
      </c>
      <c r="F33" s="290">
        <f>+E33/$E$8</f>
        <v>0.16559053798373885</v>
      </c>
      <c r="G33" s="290">
        <v>0.89551909986905098</v>
      </c>
      <c r="H33" s="42">
        <v>45617107.560635999</v>
      </c>
      <c r="I33" s="290">
        <v>0.30846709560171698</v>
      </c>
      <c r="J33" s="150">
        <v>13157058.0090487</v>
      </c>
      <c r="K33" s="319">
        <v>0.19625761577407699</v>
      </c>
    </row>
    <row r="34" spans="1:11" x14ac:dyDescent="0.25">
      <c r="B34" s="172" t="s">
        <v>103</v>
      </c>
      <c r="C34" s="42">
        <v>34213</v>
      </c>
      <c r="D34" s="290">
        <v>0.85969647148156403</v>
      </c>
      <c r="E34" s="150">
        <v>19289.826605999999</v>
      </c>
      <c r="F34" s="290">
        <f>+E34/$E$8</f>
        <v>0.17535522941838183</v>
      </c>
      <c r="G34" s="290">
        <v>0.85374745977150301</v>
      </c>
      <c r="H34" s="42">
        <v>30145343.912478998</v>
      </c>
      <c r="I34" s="290">
        <v>0.203845600474272</v>
      </c>
      <c r="J34" s="150">
        <v>16833268.002535898</v>
      </c>
      <c r="K34" s="319">
        <v>0.25109390272443</v>
      </c>
    </row>
    <row r="35" spans="1:11" x14ac:dyDescent="0.25">
      <c r="B35" s="172" t="s">
        <v>104</v>
      </c>
      <c r="C35" s="42">
        <v>20703</v>
      </c>
      <c r="D35" s="290">
        <v>0.83817798158724399</v>
      </c>
      <c r="E35" s="150">
        <v>26010.104017000001</v>
      </c>
      <c r="F35" s="290">
        <f>+E35/$E$8</f>
        <v>0.23644628073942006</v>
      </c>
      <c r="G35" s="290">
        <v>0.83683568451678803</v>
      </c>
      <c r="H35" s="42">
        <v>17053309.957348999</v>
      </c>
      <c r="I35" s="290">
        <v>0.11531605737928401</v>
      </c>
      <c r="J35" s="150">
        <v>20709830.3889549</v>
      </c>
      <c r="K35" s="319">
        <v>0.30891875162566701</v>
      </c>
    </row>
    <row r="36" spans="1:11" x14ac:dyDescent="0.25">
      <c r="B36" s="169" t="s">
        <v>238</v>
      </c>
      <c r="C36" s="170">
        <v>5622</v>
      </c>
      <c r="D36" s="323">
        <v>0.84607470358757197</v>
      </c>
      <c r="E36" s="171">
        <v>29903.294560999999</v>
      </c>
      <c r="F36" s="323">
        <f>+E36/$E$8</f>
        <v>0.27183754344782857</v>
      </c>
      <c r="G36" s="323">
        <v>0.82482935501536603</v>
      </c>
      <c r="H36" s="170">
        <v>2007025.236206</v>
      </c>
      <c r="I36" s="323">
        <v>1.3571690063621E-2</v>
      </c>
      <c r="J36" s="171">
        <v>9263705.6255497709</v>
      </c>
      <c r="K36" s="327">
        <v>0.138182318422016</v>
      </c>
    </row>
    <row r="37" spans="1:11" x14ac:dyDescent="0.25">
      <c r="D37" s="290"/>
      <c r="F37" s="290"/>
      <c r="G37" s="290"/>
      <c r="H37" s="42"/>
      <c r="I37" s="290"/>
      <c r="K37" s="290"/>
    </row>
    <row r="38" spans="1:11" x14ac:dyDescent="0.25">
      <c r="A38" s="32" t="s">
        <v>112</v>
      </c>
      <c r="B38" s="166">
        <v>2009</v>
      </c>
      <c r="C38" s="167">
        <v>10216</v>
      </c>
      <c r="D38" s="322">
        <v>1.0086187408071801</v>
      </c>
      <c r="E38" s="168">
        <v>3785.1756399999999</v>
      </c>
      <c r="F38" s="322">
        <f t="shared" ref="F38:F45" si="2">+E38/$E$8</f>
        <v>3.4409347284366683E-2</v>
      </c>
      <c r="G38" s="322">
        <v>0.97023845442225698</v>
      </c>
      <c r="H38" s="167">
        <v>7828068.3058179999</v>
      </c>
      <c r="I38" s="322">
        <v>5.2934121069772203E-2</v>
      </c>
      <c r="J38" s="168">
        <v>3231818.9331775699</v>
      </c>
      <c r="K38" s="326">
        <v>4.8207515540536101E-2</v>
      </c>
    </row>
    <row r="39" spans="1:11" x14ac:dyDescent="0.25">
      <c r="B39" s="172">
        <v>2010</v>
      </c>
      <c r="C39" s="42">
        <v>16525</v>
      </c>
      <c r="D39" s="290">
        <v>0.98990599296918602</v>
      </c>
      <c r="E39" s="150">
        <v>6677.3888669999997</v>
      </c>
      <c r="F39" s="290">
        <f t="shared" si="2"/>
        <v>6.0701170653567553E-2</v>
      </c>
      <c r="G39" s="290">
        <v>0.944736570597422</v>
      </c>
      <c r="H39" s="42">
        <v>11235037.770458</v>
      </c>
      <c r="I39" s="290">
        <v>7.5972363338076707E-2</v>
      </c>
      <c r="J39" s="150">
        <v>4827776.74223278</v>
      </c>
      <c r="K39" s="319">
        <v>7.2013663865319599E-2</v>
      </c>
    </row>
    <row r="40" spans="1:11" x14ac:dyDescent="0.25">
      <c r="B40" s="172">
        <v>2011</v>
      </c>
      <c r="C40" s="42">
        <v>31310</v>
      </c>
      <c r="D40" s="290">
        <v>0.98483874287362305</v>
      </c>
      <c r="E40" s="150">
        <v>13443.870962999999</v>
      </c>
      <c r="F40" s="290">
        <f t="shared" si="2"/>
        <v>0.12221224820417584</v>
      </c>
      <c r="G40" s="290">
        <v>0.92170494013107196</v>
      </c>
      <c r="H40" s="42">
        <v>19651486.459633</v>
      </c>
      <c r="I40" s="290">
        <v>0.13288516691686</v>
      </c>
      <c r="J40" s="150">
        <v>8691900.8375721108</v>
      </c>
      <c r="K40" s="319">
        <v>0.12965297665735101</v>
      </c>
    </row>
    <row r="41" spans="1:11" x14ac:dyDescent="0.25">
      <c r="B41" s="172">
        <v>2012</v>
      </c>
      <c r="C41" s="42">
        <v>32714</v>
      </c>
      <c r="D41" s="290">
        <v>0.96050330897472003</v>
      </c>
      <c r="E41" s="150">
        <v>14910.023859999999</v>
      </c>
      <c r="F41" s="290">
        <f t="shared" si="2"/>
        <v>0.13554039173118357</v>
      </c>
      <c r="G41" s="290">
        <v>0.91025189841238896</v>
      </c>
      <c r="H41" s="42">
        <v>19073505.366190001</v>
      </c>
      <c r="I41" s="290">
        <v>0.12897680536697201</v>
      </c>
      <c r="J41" s="150">
        <v>8857015.5475279093</v>
      </c>
      <c r="K41" s="319">
        <v>0.13211591474600801</v>
      </c>
    </row>
    <row r="42" spans="1:11" x14ac:dyDescent="0.25">
      <c r="B42" s="172">
        <v>2013</v>
      </c>
      <c r="C42" s="42">
        <v>34824</v>
      </c>
      <c r="D42" s="290">
        <v>0.95354658103563505</v>
      </c>
      <c r="E42" s="150">
        <v>14422.205830000001</v>
      </c>
      <c r="F42" s="290">
        <f t="shared" si="2"/>
        <v>0.13110585510665707</v>
      </c>
      <c r="G42" s="290">
        <v>0.84605265788408601</v>
      </c>
      <c r="H42" s="42">
        <v>20941167.904121</v>
      </c>
      <c r="I42" s="290">
        <v>0.14160611199001699</v>
      </c>
      <c r="J42" s="150">
        <v>9381522.6516225096</v>
      </c>
      <c r="K42" s="319">
        <v>0.13993973931494799</v>
      </c>
    </row>
    <row r="43" spans="1:11" x14ac:dyDescent="0.25">
      <c r="B43" s="172">
        <v>2014</v>
      </c>
      <c r="C43" s="42">
        <v>40250</v>
      </c>
      <c r="D43" s="290">
        <v>0.94465271284427998</v>
      </c>
      <c r="E43" s="150">
        <v>17612.391820000001</v>
      </c>
      <c r="F43" s="290">
        <f t="shared" si="2"/>
        <v>0.16010641626202557</v>
      </c>
      <c r="G43" s="290">
        <v>0.84487020875683105</v>
      </c>
      <c r="H43" s="42">
        <v>22298634.686059002</v>
      </c>
      <c r="I43" s="290">
        <v>0.150785427777272</v>
      </c>
      <c r="J43" s="150">
        <v>10255866.016075701</v>
      </c>
      <c r="K43" s="319">
        <v>0.15298190603317999</v>
      </c>
    </row>
    <row r="44" spans="1:11" x14ac:dyDescent="0.25">
      <c r="B44" s="172">
        <v>2015</v>
      </c>
      <c r="C44" s="42">
        <v>41407</v>
      </c>
      <c r="D44" s="290">
        <v>0.92888405753565095</v>
      </c>
      <c r="E44" s="150">
        <v>18316.348978999999</v>
      </c>
      <c r="F44" s="290">
        <f t="shared" si="2"/>
        <v>0.16650577752319734</v>
      </c>
      <c r="G44" s="290">
        <v>0.84095316354852301</v>
      </c>
      <c r="H44" s="42">
        <v>22758513.892131001</v>
      </c>
      <c r="I44" s="290">
        <v>0.153895173454068</v>
      </c>
      <c r="J44" s="150">
        <v>10514144.6868733</v>
      </c>
      <c r="K44" s="319">
        <v>0.156834526892735</v>
      </c>
    </row>
    <row r="45" spans="1:11" x14ac:dyDescent="0.25">
      <c r="B45" s="169">
        <v>2016</v>
      </c>
      <c r="C45" s="170">
        <v>46294</v>
      </c>
      <c r="D45" s="323">
        <v>0.91179809881793406</v>
      </c>
      <c r="E45" s="171">
        <v>20836.878885999999</v>
      </c>
      <c r="F45" s="323">
        <f t="shared" si="2"/>
        <v>0.18941879323482635</v>
      </c>
      <c r="G45" s="323">
        <v>0.82512296009788999</v>
      </c>
      <c r="H45" s="170">
        <v>24096806.260736</v>
      </c>
      <c r="I45" s="323">
        <v>0.16294483008696201</v>
      </c>
      <c r="J45" s="171">
        <v>11279686.8121482</v>
      </c>
      <c r="K45" s="327">
        <v>0.16825375694992201</v>
      </c>
    </row>
    <row r="46" spans="1:11" x14ac:dyDescent="0.25">
      <c r="D46" s="290"/>
      <c r="F46" s="290"/>
      <c r="G46" s="290"/>
      <c r="H46" s="42"/>
      <c r="I46" s="290"/>
      <c r="K46" s="290"/>
    </row>
    <row r="47" spans="1:11" x14ac:dyDescent="0.25">
      <c r="A47" s="173" t="s">
        <v>239</v>
      </c>
      <c r="B47" s="166" t="s">
        <v>88</v>
      </c>
      <c r="C47" s="167">
        <v>39358</v>
      </c>
      <c r="D47" s="322">
        <v>0.86385566804909697</v>
      </c>
      <c r="E47" s="168">
        <v>15466.706188</v>
      </c>
      <c r="F47" s="322">
        <f>+E47/E49</f>
        <v>0.48074788922847111</v>
      </c>
      <c r="G47" s="322">
        <v>0.81888024920340496</v>
      </c>
      <c r="H47" s="167">
        <v>21988320.485521998</v>
      </c>
      <c r="I47" s="322">
        <v>0.57728883733149405</v>
      </c>
      <c r="J47" s="168">
        <v>8348801.4174076403</v>
      </c>
      <c r="K47" s="326">
        <v>0.65132884791091195</v>
      </c>
    </row>
    <row r="48" spans="1:11" x14ac:dyDescent="0.25">
      <c r="A48" s="174" t="s">
        <v>240</v>
      </c>
      <c r="B48" s="169" t="s">
        <v>89</v>
      </c>
      <c r="C48" s="170">
        <v>48756</v>
      </c>
      <c r="D48" s="323">
        <v>1.3191138088524901</v>
      </c>
      <c r="E48" s="171">
        <v>16705.470818999998</v>
      </c>
      <c r="F48" s="323">
        <f>+E48/E49</f>
        <v>0.51925211077152889</v>
      </c>
      <c r="G48" s="323">
        <v>1.1604894445718601</v>
      </c>
      <c r="H48" s="170">
        <v>16100620.549892001</v>
      </c>
      <c r="I48" s="323">
        <v>0.422711162668505</v>
      </c>
      <c r="J48" s="171">
        <v>4469303.36051796</v>
      </c>
      <c r="K48" s="327">
        <v>0.348671152089088</v>
      </c>
    </row>
    <row r="49" spans="1:11" x14ac:dyDescent="0.25">
      <c r="A49" s="174"/>
      <c r="B49" s="169" t="s">
        <v>161</v>
      </c>
      <c r="C49" s="163">
        <f>SUM(C47:C48)</f>
        <v>88114</v>
      </c>
      <c r="D49" s="321">
        <f>+C49/(C47/D47+C48/D48)</f>
        <v>1.0677633661468577</v>
      </c>
      <c r="E49" s="164">
        <f>SUM(E47:E48)</f>
        <v>32172.177006999998</v>
      </c>
      <c r="F49" s="324">
        <v>1</v>
      </c>
      <c r="G49" s="321">
        <f>+E49/(E47/G47+E48/G48)</f>
        <v>0.96663005663380019</v>
      </c>
      <c r="H49" s="163">
        <f>SUM(H47:H48)</f>
        <v>38088941.035413995</v>
      </c>
      <c r="I49" s="321">
        <v>1</v>
      </c>
      <c r="J49" s="165">
        <f>SUM(J47:J48)</f>
        <v>12818104.777925599</v>
      </c>
      <c r="K49" s="325">
        <v>1</v>
      </c>
    </row>
    <row r="50" spans="1:11" x14ac:dyDescent="0.25">
      <c r="A50" s="174"/>
      <c r="D50" s="290"/>
      <c r="F50" s="290"/>
      <c r="G50" s="290"/>
      <c r="H50" s="42"/>
      <c r="I50" s="290"/>
      <c r="K50" s="290"/>
    </row>
    <row r="51" spans="1:11" x14ac:dyDescent="0.25">
      <c r="A51" s="173" t="s">
        <v>239</v>
      </c>
      <c r="B51" s="166" t="s">
        <v>88</v>
      </c>
      <c r="C51" s="167">
        <v>19594</v>
      </c>
      <c r="D51" s="322">
        <v>0.70414962606831799</v>
      </c>
      <c r="E51" s="168">
        <v>9295.4137009999995</v>
      </c>
      <c r="F51" s="322">
        <f>+E51/E54</f>
        <v>0.20770178091545469</v>
      </c>
      <c r="G51" s="322">
        <v>0.67033636246392803</v>
      </c>
      <c r="H51" s="167">
        <v>21730487.376380999</v>
      </c>
      <c r="I51" s="322">
        <v>0.40689940533031799</v>
      </c>
      <c r="J51" s="168">
        <v>10547945.0344276</v>
      </c>
      <c r="K51" s="326">
        <v>0.435573951445131</v>
      </c>
    </row>
    <row r="52" spans="1:11" x14ac:dyDescent="0.25">
      <c r="A52" s="174" t="s">
        <v>241</v>
      </c>
      <c r="B52" s="172" t="s">
        <v>89</v>
      </c>
      <c r="C52" s="42">
        <v>23310</v>
      </c>
      <c r="D52" s="290">
        <v>0.83173976542068695</v>
      </c>
      <c r="E52" s="150">
        <v>13325.627444</v>
      </c>
      <c r="F52" s="290">
        <f>+E52/E54</f>
        <v>0.2977550694313803</v>
      </c>
      <c r="G52" s="290">
        <v>0.749201902108803</v>
      </c>
      <c r="H52" s="42">
        <v>14631584.906192999</v>
      </c>
      <c r="I52" s="290">
        <v>0.27397375375211203</v>
      </c>
      <c r="J52" s="150">
        <v>6804068.0111280903</v>
      </c>
      <c r="K52" s="319">
        <v>0.28097177031500298</v>
      </c>
    </row>
    <row r="53" spans="1:11" x14ac:dyDescent="0.25">
      <c r="A53" s="174"/>
      <c r="B53" s="169" t="s">
        <v>90</v>
      </c>
      <c r="C53" s="170">
        <v>40596</v>
      </c>
      <c r="D53" s="323">
        <v>1.11838394724299</v>
      </c>
      <c r="E53" s="171">
        <v>22132.613157</v>
      </c>
      <c r="F53" s="323">
        <f>+E53/E54</f>
        <v>0.49454314965316509</v>
      </c>
      <c r="G53" s="323">
        <v>1.0178776825428399</v>
      </c>
      <c r="H53" s="170">
        <v>17042988.259946</v>
      </c>
      <c r="I53" s="323">
        <v>0.31912684091756999</v>
      </c>
      <c r="J53" s="171">
        <v>6864184.9144739099</v>
      </c>
      <c r="K53" s="327">
        <v>0.28345427823986602</v>
      </c>
    </row>
    <row r="54" spans="1:11" x14ac:dyDescent="0.25">
      <c r="A54" s="174"/>
      <c r="B54" s="169"/>
      <c r="C54" s="163">
        <f>SUM(C51:C53)</f>
        <v>83500</v>
      </c>
      <c r="D54" s="321">
        <f>+C54/(C52/D52+C53/D53+C51/D51)</f>
        <v>0.906122759704999</v>
      </c>
      <c r="E54" s="164">
        <f>SUM(E51:E53)</f>
        <v>44753.654301999995</v>
      </c>
      <c r="F54" s="324">
        <v>1</v>
      </c>
      <c r="G54" s="321">
        <f>+E54/(E51/G51+E52/G52+E53/G53)</f>
        <v>0.8381288759220118</v>
      </c>
      <c r="H54" s="163">
        <f>SUM(H52:H53)</f>
        <v>31674573.166138999</v>
      </c>
      <c r="I54" s="321">
        <v>1</v>
      </c>
      <c r="J54" s="165">
        <f>SUM(J52:J53)</f>
        <v>13668252.925602</v>
      </c>
      <c r="K54" s="325">
        <v>1</v>
      </c>
    </row>
    <row r="55" spans="1:11" x14ac:dyDescent="0.25">
      <c r="A55" s="174"/>
      <c r="D55" s="290"/>
      <c r="F55" s="290"/>
      <c r="G55" s="290"/>
      <c r="H55" s="42"/>
      <c r="I55" s="290"/>
      <c r="K55" s="290"/>
    </row>
    <row r="56" spans="1:11" x14ac:dyDescent="0.25">
      <c r="A56" s="173" t="s">
        <v>239</v>
      </c>
      <c r="B56" s="166" t="s">
        <v>88</v>
      </c>
      <c r="C56" s="167">
        <v>19242</v>
      </c>
      <c r="D56" s="322">
        <v>0.69252125080470905</v>
      </c>
      <c r="E56" s="168">
        <v>9758.2268069999991</v>
      </c>
      <c r="F56" s="322">
        <f>+E56/$E$60</f>
        <v>0.35253226513421287</v>
      </c>
      <c r="G56" s="322">
        <v>0.66753286410111201</v>
      </c>
      <c r="H56" s="167">
        <v>23774417.268716998</v>
      </c>
      <c r="I56" s="322">
        <v>0.47641876283902301</v>
      </c>
      <c r="J56" s="168">
        <v>14352417.374660401</v>
      </c>
      <c r="K56" s="326">
        <v>0.50974912332429601</v>
      </c>
    </row>
    <row r="57" spans="1:11" x14ac:dyDescent="0.25">
      <c r="A57" s="174" t="s">
        <v>242</v>
      </c>
      <c r="B57" s="172" t="s">
        <v>89</v>
      </c>
      <c r="C57" s="42">
        <v>17251</v>
      </c>
      <c r="D57" s="290">
        <v>0.85180221714070303</v>
      </c>
      <c r="E57" s="150">
        <v>7610.0418040000004</v>
      </c>
      <c r="F57" s="290">
        <f>+E57/$E$60</f>
        <v>0.27492548881992512</v>
      </c>
      <c r="G57" s="290">
        <v>0.80018705309182503</v>
      </c>
      <c r="H57" s="42">
        <v>11773255.579120001</v>
      </c>
      <c r="I57" s="290">
        <v>0.23592586073486799</v>
      </c>
      <c r="J57" s="150">
        <v>6579169.7900103005</v>
      </c>
      <c r="K57" s="319">
        <v>0.23366976761563099</v>
      </c>
    </row>
    <row r="58" spans="1:11" x14ac:dyDescent="0.25">
      <c r="A58" s="174"/>
      <c r="B58" s="172" t="s">
        <v>90</v>
      </c>
      <c r="C58" s="42">
        <v>11643</v>
      </c>
      <c r="D58" s="290">
        <v>1.0060759745019501</v>
      </c>
      <c r="E58" s="150">
        <v>5090.2735919999996</v>
      </c>
      <c r="F58" s="290">
        <f>+E58/$E$60</f>
        <v>0.18389464756582247</v>
      </c>
      <c r="G58" s="290">
        <v>0.94781413209842102</v>
      </c>
      <c r="H58" s="42">
        <v>7669281.2078689998</v>
      </c>
      <c r="I58" s="290">
        <v>0.153685763298404</v>
      </c>
      <c r="J58" s="150">
        <v>4066675.6829470298</v>
      </c>
      <c r="K58" s="319">
        <v>0.144434509540281</v>
      </c>
    </row>
    <row r="59" spans="1:11" x14ac:dyDescent="0.25">
      <c r="A59" s="174"/>
      <c r="B59" s="169" t="s">
        <v>243</v>
      </c>
      <c r="C59" s="170">
        <v>12370</v>
      </c>
      <c r="D59" s="323">
        <v>1.1877745681854299</v>
      </c>
      <c r="E59" s="171">
        <v>5221.8370759999998</v>
      </c>
      <c r="F59" s="323">
        <f>+E59/$E$60</f>
        <v>0.18864759848003962</v>
      </c>
      <c r="G59" s="323">
        <v>1.1555018571894899</v>
      </c>
      <c r="H59" s="170">
        <v>6685398.9226759998</v>
      </c>
      <c r="I59" s="323">
        <v>0.133969613127705</v>
      </c>
      <c r="J59" s="171">
        <v>3157582.2886368302</v>
      </c>
      <c r="K59" s="327">
        <v>0.112146599519792</v>
      </c>
    </row>
    <row r="60" spans="1:11" x14ac:dyDescent="0.25">
      <c r="A60" s="174"/>
      <c r="B60" s="169"/>
      <c r="C60" s="163">
        <f>SUM(C56:C59)</f>
        <v>60506</v>
      </c>
      <c r="D60" s="321">
        <f>+C60/(C58/D58+C59/D59+C56/D56+C57/D57)</f>
        <v>0.86406404790859603</v>
      </c>
      <c r="E60" s="164">
        <f>SUM(E56:E59)</f>
        <v>27680.379278999997</v>
      </c>
      <c r="F60" s="324">
        <v>1</v>
      </c>
      <c r="G60" s="321">
        <f>+E60/(E58/G58+E59/G59+E57/G57+E56/G56)</f>
        <v>0.81369030506278917</v>
      </c>
      <c r="H60" s="163">
        <f>SUM(H56:H59)</f>
        <v>49902352.978381999</v>
      </c>
      <c r="I60" s="321">
        <v>1</v>
      </c>
      <c r="J60" s="165">
        <f>SUM(J56:J59)</f>
        <v>28155845.13625456</v>
      </c>
      <c r="K60" s="325">
        <v>1</v>
      </c>
    </row>
    <row r="61" spans="1:11" x14ac:dyDescent="0.25">
      <c r="A61" s="174"/>
      <c r="D61" s="290"/>
      <c r="F61" s="290"/>
      <c r="G61" s="290"/>
      <c r="H61" s="42"/>
      <c r="I61" s="290"/>
      <c r="K61" s="290"/>
    </row>
    <row r="62" spans="1:11" x14ac:dyDescent="0.25">
      <c r="A62" s="173" t="s">
        <v>244</v>
      </c>
      <c r="B62" s="166" t="s">
        <v>88</v>
      </c>
      <c r="C62" s="167">
        <v>11777</v>
      </c>
      <c r="D62" s="322">
        <v>0.85456888997942704</v>
      </c>
      <c r="E62" s="168">
        <v>2924.8520680000001</v>
      </c>
      <c r="F62" s="322">
        <f>+E62/E64</f>
        <v>0.54183249965618252</v>
      </c>
      <c r="G62" s="322">
        <v>0.79401620896343805</v>
      </c>
      <c r="H62" s="167">
        <v>4109188.5502470001</v>
      </c>
      <c r="I62" s="322">
        <v>0.63346282996696701</v>
      </c>
      <c r="J62" s="168">
        <v>1199163.30583339</v>
      </c>
      <c r="K62" s="326">
        <v>0.64834204716061095</v>
      </c>
    </row>
    <row r="63" spans="1:11" x14ac:dyDescent="0.25">
      <c r="A63" s="174" t="s">
        <v>240</v>
      </c>
      <c r="B63" s="169" t="s">
        <v>89</v>
      </c>
      <c r="C63" s="170">
        <v>9643</v>
      </c>
      <c r="D63" s="323">
        <v>1.1119019888703101</v>
      </c>
      <c r="E63" s="171">
        <v>2473.2221890000001</v>
      </c>
      <c r="F63" s="323">
        <f>+E63/E64</f>
        <v>0.45816750034381754</v>
      </c>
      <c r="G63" s="323">
        <v>0.99741087236051695</v>
      </c>
      <c r="H63" s="170">
        <v>2377677.5385830002</v>
      </c>
      <c r="I63" s="323">
        <v>0.36653717003303299</v>
      </c>
      <c r="J63" s="171">
        <v>650421.04718687094</v>
      </c>
      <c r="K63" s="327">
        <v>0.351657952839389</v>
      </c>
    </row>
    <row r="64" spans="1:11" x14ac:dyDescent="0.25">
      <c r="B64" s="162"/>
      <c r="C64" s="163">
        <f>SUM(C62:C63)</f>
        <v>21420</v>
      </c>
      <c r="D64" s="321">
        <f>+C64/(C62/D62+C63/D63)</f>
        <v>0.95396114124723708</v>
      </c>
      <c r="E64" s="164">
        <f>SUM(E62:E63)</f>
        <v>5398.0742570000002</v>
      </c>
      <c r="F64" s="324">
        <v>1</v>
      </c>
      <c r="G64" s="321">
        <f>+E64/(E62/G62+E63/G63)</f>
        <v>0.87584725625183169</v>
      </c>
      <c r="H64" s="163">
        <f>SUM(H62:H63)</f>
        <v>6486866.0888299998</v>
      </c>
      <c r="I64" s="321">
        <v>1</v>
      </c>
      <c r="J64" s="165">
        <f>SUM(J62:J63)</f>
        <v>1849584.353020261</v>
      </c>
      <c r="K64" s="325">
        <v>1</v>
      </c>
    </row>
  </sheetData>
  <mergeCells count="5">
    <mergeCell ref="B1:K1"/>
    <mergeCell ref="B2:K2"/>
    <mergeCell ref="B3:K3"/>
    <mergeCell ref="B4:K4"/>
    <mergeCell ref="B5:K5"/>
  </mergeCells>
  <pageMargins left="0.7" right="0.7" top="0.75" bottom="0.75" header="0.51180555555555496" footer="0.51180555555555496"/>
  <pageSetup scale="70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J38"/>
  <sheetViews>
    <sheetView showGridLines="0" zoomScaleNormal="100" workbookViewId="0"/>
  </sheetViews>
  <sheetFormatPr defaultColWidth="8.5703125" defaultRowHeight="15" x14ac:dyDescent="0.25"/>
  <cols>
    <col min="1" max="1" width="10.140625" style="175" customWidth="1"/>
    <col min="2" max="10" width="8.5703125" style="140"/>
    <col min="11" max="17" width="8.5703125" style="5"/>
    <col min="18" max="18" width="4.7109375" style="5" customWidth="1"/>
    <col min="19" max="19" width="9.5703125" style="5" customWidth="1"/>
    <col min="20" max="1024" width="8.5703125" style="5"/>
  </cols>
  <sheetData>
    <row r="1" spans="1:20" ht="12.75" customHeight="1" x14ac:dyDescent="0.25">
      <c r="B1" s="417" t="s">
        <v>245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</row>
    <row r="2" spans="1:20" x14ac:dyDescent="0.25">
      <c r="B2" s="418" t="s">
        <v>54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</row>
    <row r="3" spans="1:20" x14ac:dyDescent="0.25">
      <c r="B3" s="414" t="s">
        <v>246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</row>
    <row r="4" spans="1:20" x14ac:dyDescent="0.25">
      <c r="B4" s="414" t="s">
        <v>134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</row>
    <row r="7" spans="1:20" x14ac:dyDescent="0.25">
      <c r="B7" s="415" t="s">
        <v>247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</row>
    <row r="8" spans="1:20" ht="27.75" x14ac:dyDescent="0.25">
      <c r="A8" s="176"/>
      <c r="B8" s="416" t="s">
        <v>248</v>
      </c>
      <c r="C8" s="416"/>
      <c r="D8" s="416"/>
      <c r="E8" s="416"/>
      <c r="F8" s="416"/>
      <c r="G8" s="416"/>
      <c r="H8" s="416"/>
      <c r="I8" s="416"/>
      <c r="J8" s="328" t="s">
        <v>137</v>
      </c>
      <c r="K8" s="393" t="s">
        <v>138</v>
      </c>
      <c r="L8" s="393"/>
      <c r="M8" s="393"/>
      <c r="N8" s="393"/>
      <c r="O8" s="393"/>
      <c r="P8" s="393"/>
      <c r="Q8" s="393"/>
      <c r="R8" s="305"/>
      <c r="S8" s="34" t="s">
        <v>139</v>
      </c>
      <c r="T8" s="307" t="s">
        <v>140</v>
      </c>
    </row>
    <row r="9" spans="1:20" x14ac:dyDescent="0.25">
      <c r="A9" s="177" t="s">
        <v>249</v>
      </c>
      <c r="B9" s="178" t="s">
        <v>141</v>
      </c>
      <c r="C9" s="73" t="s">
        <v>142</v>
      </c>
      <c r="D9" s="73" t="s">
        <v>143</v>
      </c>
      <c r="E9" s="73" t="s">
        <v>144</v>
      </c>
      <c r="F9" s="73" t="s">
        <v>145</v>
      </c>
      <c r="G9" s="73" t="s">
        <v>146</v>
      </c>
      <c r="H9" s="73" t="s">
        <v>147</v>
      </c>
      <c r="I9" s="73" t="s">
        <v>148</v>
      </c>
      <c r="J9" s="74">
        <v>2016</v>
      </c>
      <c r="K9" s="60" t="s">
        <v>149</v>
      </c>
      <c r="L9" s="60" t="s">
        <v>150</v>
      </c>
      <c r="M9" s="60" t="s">
        <v>151</v>
      </c>
      <c r="N9" s="60" t="s">
        <v>152</v>
      </c>
      <c r="O9" s="60" t="s">
        <v>153</v>
      </c>
      <c r="P9" s="60" t="s">
        <v>154</v>
      </c>
      <c r="Q9" s="61" t="s">
        <v>155</v>
      </c>
      <c r="R9" s="61"/>
      <c r="S9" s="61" t="s">
        <v>156</v>
      </c>
      <c r="T9" s="62" t="s">
        <v>156</v>
      </c>
    </row>
    <row r="10" spans="1:20" x14ac:dyDescent="0.25">
      <c r="A10" s="177" t="s">
        <v>88</v>
      </c>
      <c r="B10" s="329">
        <v>0.916722001651468</v>
      </c>
      <c r="C10" s="330">
        <v>0.84280471815364899</v>
      </c>
      <c r="D10" s="330">
        <v>0.88433945351710597</v>
      </c>
      <c r="E10" s="330">
        <v>0.91204789977747203</v>
      </c>
      <c r="F10" s="330">
        <v>0.76634063535472396</v>
      </c>
      <c r="G10" s="330">
        <v>0.78219107592297299</v>
      </c>
      <c r="H10" s="330">
        <v>0.79509818544488298</v>
      </c>
      <c r="I10" s="330">
        <v>0.76660613918464804</v>
      </c>
      <c r="J10" s="333">
        <v>6491</v>
      </c>
      <c r="K10" s="330">
        <f t="shared" ref="K10:Q11" si="0">+C10/B10-1</f>
        <v>-8.0632169146870658E-2</v>
      </c>
      <c r="L10" s="330">
        <f t="shared" si="0"/>
        <v>4.9281564837994729E-2</v>
      </c>
      <c r="M10" s="330">
        <f t="shared" si="0"/>
        <v>3.1332364682098879E-2</v>
      </c>
      <c r="N10" s="330">
        <f t="shared" si="0"/>
        <v>-0.15975834652796062</v>
      </c>
      <c r="O10" s="330">
        <f t="shared" si="0"/>
        <v>2.0683283434281385E-2</v>
      </c>
      <c r="P10" s="330">
        <f t="shared" si="0"/>
        <v>1.650122319112346E-2</v>
      </c>
      <c r="Q10" s="330">
        <f t="shared" si="0"/>
        <v>-3.5834626190591412E-2</v>
      </c>
      <c r="R10" s="330"/>
      <c r="S10" s="330">
        <f>+I10/B10-1</f>
        <v>-0.16375287404075323</v>
      </c>
      <c r="T10" s="332">
        <f>(1+S10)^(1/7)-1</f>
        <v>-2.5223729650252547E-2</v>
      </c>
    </row>
    <row r="11" spans="1:20" x14ac:dyDescent="0.25">
      <c r="A11" s="74" t="s">
        <v>89</v>
      </c>
      <c r="B11" s="331">
        <v>1.29122606710417</v>
      </c>
      <c r="C11" s="296">
        <v>1.21246249038182</v>
      </c>
      <c r="D11" s="296">
        <v>1.21213962199453</v>
      </c>
      <c r="E11" s="296">
        <v>1.14673327146232</v>
      </c>
      <c r="F11" s="296">
        <v>1.1951404202607201</v>
      </c>
      <c r="G11" s="296">
        <v>1.1272122708352601</v>
      </c>
      <c r="H11" s="296">
        <v>1.15370222169456</v>
      </c>
      <c r="I11" s="296">
        <v>1.0913842884389999</v>
      </c>
      <c r="J11" s="334">
        <v>7981</v>
      </c>
      <c r="K11" s="296">
        <f t="shared" si="0"/>
        <v>-6.0999060295454655E-2</v>
      </c>
      <c r="L11" s="296">
        <f t="shared" si="0"/>
        <v>-2.6629144394263449E-4</v>
      </c>
      <c r="M11" s="296">
        <f t="shared" si="0"/>
        <v>-5.3959419645557283E-2</v>
      </c>
      <c r="N11" s="296">
        <f t="shared" si="0"/>
        <v>4.2213084771379306E-2</v>
      </c>
      <c r="O11" s="296">
        <f t="shared" si="0"/>
        <v>-5.6836960974545159E-2</v>
      </c>
      <c r="P11" s="296">
        <f t="shared" si="0"/>
        <v>2.3500410299535757E-2</v>
      </c>
      <c r="Q11" s="296">
        <f t="shared" si="0"/>
        <v>-5.4015613460488443E-2</v>
      </c>
      <c r="R11" s="296"/>
      <c r="S11" s="296">
        <f>+I11/B11-1</f>
        <v>-0.15476900889505341</v>
      </c>
      <c r="T11" s="297">
        <f>(1+S11)^(1/7)-1</f>
        <v>-2.3734558661272942E-2</v>
      </c>
    </row>
    <row r="15" spans="1:20" x14ac:dyDescent="0.25">
      <c r="B15" s="415" t="s">
        <v>250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</row>
    <row r="16" spans="1:20" ht="27.75" x14ac:dyDescent="0.25">
      <c r="A16" s="176"/>
      <c r="B16" s="416" t="s">
        <v>248</v>
      </c>
      <c r="C16" s="416"/>
      <c r="D16" s="416"/>
      <c r="E16" s="416"/>
      <c r="F16" s="416"/>
      <c r="G16" s="416"/>
      <c r="H16" s="416"/>
      <c r="I16" s="416"/>
      <c r="J16" s="328" t="s">
        <v>137</v>
      </c>
      <c r="K16" s="393" t="s">
        <v>138</v>
      </c>
      <c r="L16" s="393"/>
      <c r="M16" s="393"/>
      <c r="N16" s="393"/>
      <c r="O16" s="393"/>
      <c r="P16" s="393"/>
      <c r="Q16" s="393"/>
      <c r="R16" s="305"/>
      <c r="S16" s="34" t="s">
        <v>139</v>
      </c>
      <c r="T16" s="307" t="s">
        <v>140</v>
      </c>
    </row>
    <row r="17" spans="1:20" x14ac:dyDescent="0.25">
      <c r="A17" s="177" t="s">
        <v>249</v>
      </c>
      <c r="B17" s="178" t="s">
        <v>141</v>
      </c>
      <c r="C17" s="73" t="s">
        <v>142</v>
      </c>
      <c r="D17" s="73" t="s">
        <v>143</v>
      </c>
      <c r="E17" s="73" t="s">
        <v>144</v>
      </c>
      <c r="F17" s="73" t="s">
        <v>145</v>
      </c>
      <c r="G17" s="73" t="s">
        <v>146</v>
      </c>
      <c r="H17" s="73" t="s">
        <v>147</v>
      </c>
      <c r="I17" s="73" t="s">
        <v>148</v>
      </c>
      <c r="J17" s="74">
        <v>2016</v>
      </c>
      <c r="K17" s="60" t="s">
        <v>149</v>
      </c>
      <c r="L17" s="60" t="s">
        <v>150</v>
      </c>
      <c r="M17" s="60" t="s">
        <v>151</v>
      </c>
      <c r="N17" s="60" t="s">
        <v>152</v>
      </c>
      <c r="O17" s="60" t="s">
        <v>153</v>
      </c>
      <c r="P17" s="60" t="s">
        <v>154</v>
      </c>
      <c r="Q17" s="61" t="s">
        <v>155</v>
      </c>
      <c r="R17" s="61"/>
      <c r="S17" s="61" t="s">
        <v>156</v>
      </c>
      <c r="T17" s="62" t="s">
        <v>156</v>
      </c>
    </row>
    <row r="18" spans="1:20" x14ac:dyDescent="0.25">
      <c r="A18" s="176" t="s">
        <v>88</v>
      </c>
      <c r="B18" s="330">
        <v>0.69428601041794702</v>
      </c>
      <c r="C18" s="330">
        <v>0.71176606091670902</v>
      </c>
      <c r="D18" s="330">
        <v>0.74583692623144404</v>
      </c>
      <c r="E18" s="330">
        <v>0.71585906013759304</v>
      </c>
      <c r="F18" s="330">
        <v>0.64399104444884103</v>
      </c>
      <c r="G18" s="330">
        <v>0.64982393137765204</v>
      </c>
      <c r="H18" s="330">
        <v>0.615078555345838</v>
      </c>
      <c r="I18" s="330">
        <v>0.66342357467985202</v>
      </c>
      <c r="J18" s="333">
        <v>3541</v>
      </c>
      <c r="K18" s="330">
        <f t="shared" ref="K18:Q20" si="1">+C18/B18-1</f>
        <v>2.5177016728652468E-2</v>
      </c>
      <c r="L18" s="330">
        <f t="shared" si="1"/>
        <v>4.7868066750547111E-2</v>
      </c>
      <c r="M18" s="330">
        <f t="shared" si="1"/>
        <v>-4.0193593317138121E-2</v>
      </c>
      <c r="N18" s="330">
        <f t="shared" si="1"/>
        <v>-0.10039408549909035</v>
      </c>
      <c r="O18" s="330">
        <f t="shared" si="1"/>
        <v>9.0574037932515949E-3</v>
      </c>
      <c r="P18" s="330">
        <f t="shared" si="1"/>
        <v>-5.346890804429516E-2</v>
      </c>
      <c r="Q18" s="330">
        <f t="shared" si="1"/>
        <v>7.8599747810800036E-2</v>
      </c>
      <c r="R18" s="330"/>
      <c r="S18" s="330">
        <f>+I18/B18-1</f>
        <v>-4.4452048975488379E-2</v>
      </c>
      <c r="T18" s="332">
        <f>(1+S18)^(1/7)-1</f>
        <v>-6.4747099094880634E-3</v>
      </c>
    </row>
    <row r="19" spans="1:20" x14ac:dyDescent="0.25">
      <c r="A19" s="177" t="s">
        <v>89</v>
      </c>
      <c r="B19" s="294">
        <v>0.76725760053014103</v>
      </c>
      <c r="C19" s="294">
        <v>0.93336834399700697</v>
      </c>
      <c r="D19" s="294">
        <v>0.76343072358904596</v>
      </c>
      <c r="E19" s="294">
        <v>0.81182080971036397</v>
      </c>
      <c r="F19" s="294">
        <v>0.76139842722634199</v>
      </c>
      <c r="G19" s="294">
        <v>0.66720505960689103</v>
      </c>
      <c r="H19" s="294">
        <v>0.78982143091872603</v>
      </c>
      <c r="I19" s="294">
        <v>0.67771893318374599</v>
      </c>
      <c r="J19" s="335">
        <v>4356</v>
      </c>
      <c r="K19" s="294">
        <f t="shared" si="1"/>
        <v>0.21649931307567472</v>
      </c>
      <c r="L19" s="294">
        <f t="shared" si="1"/>
        <v>-0.18206919219075846</v>
      </c>
      <c r="M19" s="294">
        <f t="shared" si="1"/>
        <v>6.3385038912013192E-2</v>
      </c>
      <c r="N19" s="294">
        <f t="shared" si="1"/>
        <v>-6.2110236496661586E-2</v>
      </c>
      <c r="O19" s="294">
        <f t="shared" si="1"/>
        <v>-0.12371100891629494</v>
      </c>
      <c r="P19" s="294">
        <f t="shared" si="1"/>
        <v>0.18377614130216435</v>
      </c>
      <c r="Q19" s="294">
        <f t="shared" si="1"/>
        <v>-0.14193397817096653</v>
      </c>
      <c r="R19" s="294"/>
      <c r="S19" s="294">
        <f>+I19/B19-1</f>
        <v>-0.11669961598885148</v>
      </c>
      <c r="T19" s="295">
        <f>(1+S19)^(1/7)-1</f>
        <v>-1.7570934474550381E-2</v>
      </c>
    </row>
    <row r="20" spans="1:20" x14ac:dyDescent="0.25">
      <c r="A20" s="74" t="s">
        <v>90</v>
      </c>
      <c r="B20" s="296">
        <v>1.2012817210092901</v>
      </c>
      <c r="C20" s="296">
        <v>1.10920989890456</v>
      </c>
      <c r="D20" s="296">
        <v>1.0584046690173901</v>
      </c>
      <c r="E20" s="296">
        <v>1.06355134128436</v>
      </c>
      <c r="F20" s="296">
        <v>0.97598540018527802</v>
      </c>
      <c r="G20" s="296">
        <v>1.03477122979148</v>
      </c>
      <c r="H20" s="296">
        <v>0.96373537989390601</v>
      </c>
      <c r="I20" s="296">
        <v>0.97816339585068102</v>
      </c>
      <c r="J20" s="334">
        <v>7818</v>
      </c>
      <c r="K20" s="296">
        <f t="shared" si="1"/>
        <v>-7.6644654200992424E-2</v>
      </c>
      <c r="L20" s="296">
        <f t="shared" si="1"/>
        <v>-4.5803080135999985E-2</v>
      </c>
      <c r="M20" s="296">
        <f t="shared" si="1"/>
        <v>4.8626696552160897E-3</v>
      </c>
      <c r="N20" s="296">
        <f t="shared" si="1"/>
        <v>-8.2333534546001452E-2</v>
      </c>
      <c r="O20" s="296">
        <f t="shared" si="1"/>
        <v>6.0232283797526209E-2</v>
      </c>
      <c r="P20" s="296">
        <f t="shared" si="1"/>
        <v>-6.8648845128684743E-2</v>
      </c>
      <c r="Q20" s="296">
        <f t="shared" si="1"/>
        <v>1.4970931085214856E-2</v>
      </c>
      <c r="R20" s="296"/>
      <c r="S20" s="296">
        <f>+I20/B20-1</f>
        <v>-0.18573355546536585</v>
      </c>
      <c r="T20" s="297">
        <f>(1+S20)^(1/7)-1</f>
        <v>-2.8925918788751837E-2</v>
      </c>
    </row>
    <row r="24" spans="1:20" x14ac:dyDescent="0.25">
      <c r="B24" s="415" t="s">
        <v>251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</row>
    <row r="25" spans="1:20" ht="27.75" x14ac:dyDescent="0.25">
      <c r="A25" s="176"/>
      <c r="B25" s="416" t="s">
        <v>248</v>
      </c>
      <c r="C25" s="416"/>
      <c r="D25" s="416"/>
      <c r="E25" s="416"/>
      <c r="F25" s="416"/>
      <c r="G25" s="416"/>
      <c r="H25" s="416"/>
      <c r="I25" s="416"/>
      <c r="J25" s="328" t="s">
        <v>137</v>
      </c>
      <c r="K25" s="393" t="s">
        <v>138</v>
      </c>
      <c r="L25" s="393"/>
      <c r="M25" s="393"/>
      <c r="N25" s="393"/>
      <c r="O25" s="393"/>
      <c r="P25" s="393"/>
      <c r="Q25" s="393"/>
      <c r="R25" s="305"/>
      <c r="S25" s="34" t="s">
        <v>139</v>
      </c>
      <c r="T25" s="307" t="s">
        <v>140</v>
      </c>
    </row>
    <row r="26" spans="1:20" x14ac:dyDescent="0.25">
      <c r="A26" s="177" t="s">
        <v>249</v>
      </c>
      <c r="B26" s="178" t="s">
        <v>141</v>
      </c>
      <c r="C26" s="73" t="s">
        <v>142</v>
      </c>
      <c r="D26" s="73" t="s">
        <v>143</v>
      </c>
      <c r="E26" s="73" t="s">
        <v>144</v>
      </c>
      <c r="F26" s="73" t="s">
        <v>145</v>
      </c>
      <c r="G26" s="73" t="s">
        <v>146</v>
      </c>
      <c r="H26" s="73" t="s">
        <v>147</v>
      </c>
      <c r="I26" s="73" t="s">
        <v>148</v>
      </c>
      <c r="J26" s="74">
        <v>2016</v>
      </c>
      <c r="K26" s="60" t="s">
        <v>149</v>
      </c>
      <c r="L26" s="60" t="s">
        <v>150</v>
      </c>
      <c r="M26" s="60" t="s">
        <v>151</v>
      </c>
      <c r="N26" s="60" t="s">
        <v>152</v>
      </c>
      <c r="O26" s="60" t="s">
        <v>153</v>
      </c>
      <c r="P26" s="60" t="s">
        <v>154</v>
      </c>
      <c r="Q26" s="61" t="s">
        <v>155</v>
      </c>
      <c r="R26" s="61"/>
      <c r="S26" s="61" t="s">
        <v>156</v>
      </c>
      <c r="T26" s="62" t="s">
        <v>156</v>
      </c>
    </row>
    <row r="27" spans="1:20" x14ac:dyDescent="0.25">
      <c r="A27" s="176" t="s">
        <v>88</v>
      </c>
      <c r="B27" s="330">
        <v>0.78131478956322997</v>
      </c>
      <c r="C27" s="330">
        <v>0.68017818000221897</v>
      </c>
      <c r="D27" s="330">
        <v>0.72642097452898502</v>
      </c>
      <c r="E27" s="330">
        <v>0.67607459596365704</v>
      </c>
      <c r="F27" s="330">
        <v>0.64739731296531999</v>
      </c>
      <c r="G27" s="330">
        <v>0.67415550078919195</v>
      </c>
      <c r="H27" s="330">
        <v>0.64716586164784395</v>
      </c>
      <c r="I27" s="330">
        <v>0.64682387098058003</v>
      </c>
      <c r="J27" s="333">
        <v>4003</v>
      </c>
      <c r="K27" s="330">
        <f t="shared" ref="K27:Q30" si="2">+C27/B27-1</f>
        <v>-0.12944412535381333</v>
      </c>
      <c r="L27" s="330">
        <f t="shared" si="2"/>
        <v>6.7986295189027102E-2</v>
      </c>
      <c r="M27" s="330">
        <f t="shared" si="2"/>
        <v>-6.9307440631064976E-2</v>
      </c>
      <c r="N27" s="330">
        <f t="shared" si="2"/>
        <v>-4.2417335556679592E-2</v>
      </c>
      <c r="O27" s="330">
        <f t="shared" si="2"/>
        <v>4.1331941433784269E-2</v>
      </c>
      <c r="P27" s="330">
        <f t="shared" si="2"/>
        <v>-4.0034738439058803E-2</v>
      </c>
      <c r="Q27" s="330">
        <f t="shared" si="2"/>
        <v>-5.2844361473758372E-4</v>
      </c>
      <c r="R27" s="330"/>
      <c r="S27" s="330">
        <f>+I27/B27-1</f>
        <v>-0.17213410059450296</v>
      </c>
      <c r="T27" s="332">
        <f>(1+S27)^(1/7)-1</f>
        <v>-2.6625422633520412E-2</v>
      </c>
    </row>
    <row r="28" spans="1:20" x14ac:dyDescent="0.25">
      <c r="A28" s="177" t="s">
        <v>89</v>
      </c>
      <c r="B28" s="294">
        <v>0.95165722788270601</v>
      </c>
      <c r="C28" s="294">
        <v>0.98955016398443796</v>
      </c>
      <c r="D28" s="294">
        <v>0.89279816873532802</v>
      </c>
      <c r="E28" s="294">
        <v>0.81998926725867305</v>
      </c>
      <c r="F28" s="294">
        <v>0.79148408667096604</v>
      </c>
      <c r="G28" s="294">
        <v>0.78459934520673102</v>
      </c>
      <c r="H28" s="294">
        <v>0.74528078060632597</v>
      </c>
      <c r="I28" s="294">
        <v>0.75620647247891903</v>
      </c>
      <c r="J28" s="335">
        <v>3395</v>
      </c>
      <c r="K28" s="294">
        <f t="shared" si="2"/>
        <v>3.9817840911099855E-2</v>
      </c>
      <c r="L28" s="294">
        <f t="shared" si="2"/>
        <v>-9.777371453260808E-2</v>
      </c>
      <c r="M28" s="294">
        <f t="shared" si="2"/>
        <v>-8.1551356203822256E-2</v>
      </c>
      <c r="N28" s="294">
        <f t="shared" si="2"/>
        <v>-3.4762870351954023E-2</v>
      </c>
      <c r="O28" s="294">
        <f t="shared" si="2"/>
        <v>-8.6985216508808083E-3</v>
      </c>
      <c r="P28" s="294">
        <f t="shared" si="2"/>
        <v>-5.011292048688254E-2</v>
      </c>
      <c r="Q28" s="294">
        <f t="shared" si="2"/>
        <v>1.4659833121826171E-2</v>
      </c>
      <c r="R28" s="294"/>
      <c r="S28" s="294">
        <f>+I28/B28-1</f>
        <v>-0.20537936315435279</v>
      </c>
      <c r="T28" s="295">
        <f>(1+S28)^(1/7)-1</f>
        <v>-3.2308068498063003E-2</v>
      </c>
    </row>
    <row r="29" spans="1:20" x14ac:dyDescent="0.25">
      <c r="A29" s="177" t="s">
        <v>90</v>
      </c>
      <c r="B29" s="294">
        <v>0.899907399652497</v>
      </c>
      <c r="C29" s="294">
        <v>0.95168325943878196</v>
      </c>
      <c r="D29" s="294">
        <v>1.0085597998212901</v>
      </c>
      <c r="E29" s="294">
        <v>1.0446092139524801</v>
      </c>
      <c r="F29" s="294">
        <v>0.89375216435241001</v>
      </c>
      <c r="G29" s="294">
        <v>0.91757200794329696</v>
      </c>
      <c r="H29" s="294">
        <v>0.85560304136326604</v>
      </c>
      <c r="I29" s="294">
        <v>1.0015874580808899</v>
      </c>
      <c r="J29" s="335">
        <v>2543</v>
      </c>
      <c r="K29" s="294">
        <f t="shared" si="2"/>
        <v>5.7534652794585694E-2</v>
      </c>
      <c r="L29" s="294">
        <f t="shared" si="2"/>
        <v>5.9764149278036971E-2</v>
      </c>
      <c r="M29" s="294">
        <f t="shared" si="2"/>
        <v>3.5743457291850911E-2</v>
      </c>
      <c r="N29" s="294">
        <f t="shared" si="2"/>
        <v>-0.14441481808232703</v>
      </c>
      <c r="O29" s="294">
        <f t="shared" si="2"/>
        <v>2.6651508707837612E-2</v>
      </c>
      <c r="P29" s="294">
        <f t="shared" si="2"/>
        <v>-6.7535807591746377E-2</v>
      </c>
      <c r="Q29" s="294">
        <f t="shared" si="2"/>
        <v>0.17062166642725018</v>
      </c>
      <c r="R29" s="294"/>
      <c r="S29" s="294">
        <f>+I29/B29-1</f>
        <v>0.11298946810267041</v>
      </c>
      <c r="T29" s="295">
        <f>(1+S29)^(1/7)-1</f>
        <v>1.5410334635592493E-2</v>
      </c>
    </row>
    <row r="30" spans="1:20" x14ac:dyDescent="0.25">
      <c r="A30" s="74" t="s">
        <v>243</v>
      </c>
      <c r="B30" s="296">
        <v>1.38384439499986</v>
      </c>
      <c r="C30" s="296">
        <v>1.38552491628875</v>
      </c>
      <c r="D30" s="296">
        <v>1.1612256547216699</v>
      </c>
      <c r="E30" s="296">
        <v>1.2712143681582</v>
      </c>
      <c r="F30" s="296">
        <v>1.1087656973499</v>
      </c>
      <c r="G30" s="296">
        <v>1.0658218138571001</v>
      </c>
      <c r="H30" s="296">
        <v>1.1333208315409899</v>
      </c>
      <c r="I30" s="296">
        <v>1.15474703861365</v>
      </c>
      <c r="J30" s="334">
        <v>2681</v>
      </c>
      <c r="K30" s="296">
        <f t="shared" si="2"/>
        <v>1.214386021262337E-3</v>
      </c>
      <c r="L30" s="296">
        <f t="shared" si="2"/>
        <v>-0.16188756977960761</v>
      </c>
      <c r="M30" s="296">
        <f t="shared" si="2"/>
        <v>9.4717777711251783E-2</v>
      </c>
      <c r="N30" s="296">
        <f t="shared" si="2"/>
        <v>-0.12779014686851264</v>
      </c>
      <c r="O30" s="296">
        <f t="shared" si="2"/>
        <v>-3.8731251873539763E-2</v>
      </c>
      <c r="P30" s="296">
        <f t="shared" si="2"/>
        <v>6.3330489962124092E-2</v>
      </c>
      <c r="Q30" s="296">
        <f t="shared" si="2"/>
        <v>1.8905685377305304E-2</v>
      </c>
      <c r="R30" s="296"/>
      <c r="S30" s="296">
        <f>+I30/B30-1</f>
        <v>-0.16555138512248202</v>
      </c>
      <c r="T30" s="297">
        <f>(1+S30)^(1/7)-1</f>
        <v>-2.552349817976296E-2</v>
      </c>
    </row>
    <row r="34" spans="1:20" x14ac:dyDescent="0.25">
      <c r="B34" s="415" t="s">
        <v>252</v>
      </c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</row>
    <row r="35" spans="1:20" ht="27.75" x14ac:dyDescent="0.25">
      <c r="A35" s="176"/>
      <c r="B35" s="416" t="s">
        <v>248</v>
      </c>
      <c r="C35" s="416"/>
      <c r="D35" s="416"/>
      <c r="E35" s="416"/>
      <c r="F35" s="416"/>
      <c r="G35" s="416"/>
      <c r="H35" s="416"/>
      <c r="I35" s="416"/>
      <c r="J35" s="328" t="s">
        <v>137</v>
      </c>
      <c r="K35" s="393" t="s">
        <v>138</v>
      </c>
      <c r="L35" s="393"/>
      <c r="M35" s="393"/>
      <c r="N35" s="393"/>
      <c r="O35" s="393"/>
      <c r="P35" s="393"/>
      <c r="Q35" s="393"/>
      <c r="R35" s="305"/>
      <c r="S35" s="34" t="s">
        <v>139</v>
      </c>
      <c r="T35" s="307" t="s">
        <v>140</v>
      </c>
    </row>
    <row r="36" spans="1:20" x14ac:dyDescent="0.25">
      <c r="A36" s="177" t="s">
        <v>249</v>
      </c>
      <c r="B36" s="178" t="s">
        <v>141</v>
      </c>
      <c r="C36" s="73" t="s">
        <v>142</v>
      </c>
      <c r="D36" s="73" t="s">
        <v>143</v>
      </c>
      <c r="E36" s="73" t="s">
        <v>144</v>
      </c>
      <c r="F36" s="73" t="s">
        <v>145</v>
      </c>
      <c r="G36" s="73" t="s">
        <v>146</v>
      </c>
      <c r="H36" s="73" t="s">
        <v>147</v>
      </c>
      <c r="I36" s="73" t="s">
        <v>148</v>
      </c>
      <c r="J36" s="74">
        <v>2016</v>
      </c>
      <c r="K36" s="60" t="s">
        <v>149</v>
      </c>
      <c r="L36" s="60" t="s">
        <v>150</v>
      </c>
      <c r="M36" s="60" t="s">
        <v>151</v>
      </c>
      <c r="N36" s="60" t="s">
        <v>152</v>
      </c>
      <c r="O36" s="60" t="s">
        <v>153</v>
      </c>
      <c r="P36" s="60" t="s">
        <v>154</v>
      </c>
      <c r="Q36" s="61" t="s">
        <v>155</v>
      </c>
      <c r="R36" s="61"/>
      <c r="S36" s="61" t="s">
        <v>156</v>
      </c>
      <c r="T36" s="62" t="s">
        <v>156</v>
      </c>
    </row>
    <row r="37" spans="1:20" x14ac:dyDescent="0.25">
      <c r="A37" s="176" t="s">
        <v>88</v>
      </c>
      <c r="B37" s="330">
        <v>0.88399647691788097</v>
      </c>
      <c r="C37" s="330">
        <v>0.77868875655195502</v>
      </c>
      <c r="D37" s="330">
        <v>0.79743523931723903</v>
      </c>
      <c r="E37" s="330">
        <v>0.81250340999245596</v>
      </c>
      <c r="F37" s="330">
        <v>0.78269497315453196</v>
      </c>
      <c r="G37" s="330">
        <v>0.82850953240626801</v>
      </c>
      <c r="H37" s="330">
        <v>0.75910132014765996</v>
      </c>
      <c r="I37" s="330">
        <v>0.77079986078793405</v>
      </c>
      <c r="J37" s="333">
        <v>1979</v>
      </c>
      <c r="K37" s="330">
        <f t="shared" ref="K37:Q38" si="3">+C37/B37-1</f>
        <v>-0.11912685527106293</v>
      </c>
      <c r="L37" s="330">
        <f t="shared" si="3"/>
        <v>2.4074423327098859E-2</v>
      </c>
      <c r="M37" s="330">
        <f t="shared" si="3"/>
        <v>1.889579232555394E-2</v>
      </c>
      <c r="N37" s="330">
        <f t="shared" si="3"/>
        <v>-3.6687152904626874E-2</v>
      </c>
      <c r="O37" s="330">
        <f t="shared" si="3"/>
        <v>5.8534372677886859E-2</v>
      </c>
      <c r="P37" s="330">
        <f t="shared" si="3"/>
        <v>-8.3774790203105409E-2</v>
      </c>
      <c r="Q37" s="330">
        <f t="shared" si="3"/>
        <v>1.5411039777929014E-2</v>
      </c>
      <c r="R37" s="330"/>
      <c r="S37" s="330">
        <f>+I37/B37-1</f>
        <v>-0.12805098106795099</v>
      </c>
      <c r="T37" s="332">
        <f>(1+S37)^(1/7)-1</f>
        <v>-1.9384558644052197E-2</v>
      </c>
    </row>
    <row r="38" spans="1:20" x14ac:dyDescent="0.25">
      <c r="A38" s="74" t="s">
        <v>89</v>
      </c>
      <c r="B38" s="296">
        <v>0.96717744982913301</v>
      </c>
      <c r="C38" s="296">
        <v>0.94015035034478001</v>
      </c>
      <c r="D38" s="296">
        <v>1.0716020148267</v>
      </c>
      <c r="E38" s="296">
        <v>0.82571336074061696</v>
      </c>
      <c r="F38" s="296">
        <v>1.0184361614405699</v>
      </c>
      <c r="G38" s="296">
        <v>1.13535818516899</v>
      </c>
      <c r="H38" s="296">
        <v>1.0770520217528201</v>
      </c>
      <c r="I38" s="296">
        <v>0.95979927856415603</v>
      </c>
      <c r="J38" s="334">
        <v>1506</v>
      </c>
      <c r="K38" s="296">
        <f t="shared" si="3"/>
        <v>-2.7944302763807993E-2</v>
      </c>
      <c r="L38" s="296">
        <f t="shared" si="3"/>
        <v>0.13981983247010743</v>
      </c>
      <c r="M38" s="296">
        <f t="shared" si="3"/>
        <v>-0.22945893221920477</v>
      </c>
      <c r="N38" s="296">
        <f t="shared" si="3"/>
        <v>0.23340157718544341</v>
      </c>
      <c r="O38" s="296">
        <f t="shared" si="3"/>
        <v>0.11480545188324309</v>
      </c>
      <c r="P38" s="296">
        <f t="shared" si="3"/>
        <v>-5.1354862437083204E-2</v>
      </c>
      <c r="Q38" s="296">
        <f t="shared" si="3"/>
        <v>-0.10886451241031436</v>
      </c>
      <c r="R38" s="296"/>
      <c r="S38" s="296">
        <f>+I38/B38-1</f>
        <v>-7.6285600602872261E-3</v>
      </c>
      <c r="T38" s="297">
        <f>(1+S38)^(1/7)-1</f>
        <v>-1.0933741672123354E-3</v>
      </c>
    </row>
  </sheetData>
  <mergeCells count="16">
    <mergeCell ref="B1:R1"/>
    <mergeCell ref="B2:R2"/>
    <mergeCell ref="B3:R3"/>
    <mergeCell ref="B4:R4"/>
    <mergeCell ref="B7:R7"/>
    <mergeCell ref="B8:I8"/>
    <mergeCell ref="K8:Q8"/>
    <mergeCell ref="B15:R15"/>
    <mergeCell ref="B16:I16"/>
    <mergeCell ref="K16:Q16"/>
    <mergeCell ref="B24:R24"/>
    <mergeCell ref="B25:I25"/>
    <mergeCell ref="K25:Q25"/>
    <mergeCell ref="B34:R34"/>
    <mergeCell ref="B35:I35"/>
    <mergeCell ref="K35:Q35"/>
  </mergeCells>
  <pageMargins left="0.7" right="0.7" top="0.75" bottom="0.75" header="0.51180555555555496" footer="0.51180555555555496"/>
  <pageSetup scale="71" firstPageNumber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J46"/>
  <sheetViews>
    <sheetView showGridLines="0" zoomScaleNormal="100" workbookViewId="0"/>
  </sheetViews>
  <sheetFormatPr defaultColWidth="8.5703125" defaultRowHeight="15" x14ac:dyDescent="0.25"/>
  <cols>
    <col min="1" max="1" width="17.140625" style="5" customWidth="1"/>
    <col min="2" max="2" width="14.85546875" style="5" customWidth="1"/>
    <col min="3" max="4" width="8.42578125" style="5" customWidth="1"/>
    <col min="5" max="5" width="8.85546875" style="5" customWidth="1"/>
    <col min="6" max="7" width="8.42578125" style="5" customWidth="1"/>
    <col min="8" max="8" width="8.85546875" style="5" customWidth="1"/>
    <col min="9" max="9" width="11.140625" style="5" customWidth="1"/>
    <col min="10" max="10" width="8.85546875" style="5" customWidth="1"/>
    <col min="11" max="11" width="12.28515625" style="5" customWidth="1"/>
    <col min="12" max="13" width="8.85546875" style="5" customWidth="1"/>
    <col min="14" max="1024" width="8.5703125" style="5"/>
  </cols>
  <sheetData>
    <row r="1" spans="1:13" x14ac:dyDescent="0.25">
      <c r="B1" s="419" t="s">
        <v>253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x14ac:dyDescent="0.25">
      <c r="B2" s="420" t="s">
        <v>54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13" x14ac:dyDescent="0.25">
      <c r="B3" s="421" t="s">
        <v>254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x14ac:dyDescent="0.25">
      <c r="B4" s="420" t="s">
        <v>134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</row>
    <row r="5" spans="1:13" x14ac:dyDescent="0.25">
      <c r="B5" s="420" t="s">
        <v>57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</row>
    <row r="7" spans="1:13" ht="51.75" x14ac:dyDescent="0.25"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</row>
    <row r="8" spans="1:13" x14ac:dyDescent="0.25">
      <c r="A8" s="7" t="s">
        <v>69</v>
      </c>
      <c r="B8" s="8"/>
      <c r="C8" s="9">
        <v>311888</v>
      </c>
      <c r="D8" s="9">
        <v>306009.98081475002</v>
      </c>
      <c r="E8" s="281">
        <v>1.01920858649643</v>
      </c>
      <c r="F8" s="11">
        <v>2890.487967</v>
      </c>
      <c r="G8" s="11">
        <v>2639.7642099037598</v>
      </c>
      <c r="H8" s="281">
        <v>1.0949796031613701</v>
      </c>
      <c r="I8" s="9">
        <v>81282589.833019003</v>
      </c>
      <c r="J8" s="281">
        <v>1</v>
      </c>
      <c r="K8" s="11">
        <v>3145905.2028008602</v>
      </c>
      <c r="L8" s="281">
        <v>1</v>
      </c>
      <c r="M8" s="285">
        <v>1</v>
      </c>
    </row>
    <row r="9" spans="1:13" x14ac:dyDescent="0.25">
      <c r="A9" s="7"/>
      <c r="B9" s="12"/>
      <c r="C9" s="13"/>
      <c r="D9" s="13"/>
      <c r="E9" s="282"/>
      <c r="F9" s="15"/>
      <c r="G9" s="15"/>
      <c r="H9" s="282"/>
      <c r="I9" s="13"/>
      <c r="J9" s="282"/>
      <c r="K9" s="15"/>
      <c r="L9" s="282"/>
      <c r="M9" s="282"/>
    </row>
    <row r="10" spans="1:13" x14ac:dyDescent="0.25">
      <c r="A10" s="7" t="s">
        <v>70</v>
      </c>
      <c r="B10" s="16" t="s">
        <v>71</v>
      </c>
      <c r="C10" s="17">
        <v>40992</v>
      </c>
      <c r="D10" s="17">
        <v>35403.493392243799</v>
      </c>
      <c r="E10" s="283">
        <v>1.1578518409423599</v>
      </c>
      <c r="F10" s="19">
        <v>368.72416299999998</v>
      </c>
      <c r="G10" s="19">
        <v>323.49811944805998</v>
      </c>
      <c r="H10" s="283">
        <v>1.1398031111559499</v>
      </c>
      <c r="I10" s="17">
        <v>22900535.728785001</v>
      </c>
      <c r="J10" s="283">
        <v>0.28173974003326202</v>
      </c>
      <c r="K10" s="19">
        <v>733163.994192507</v>
      </c>
      <c r="L10" s="283">
        <v>0.23305342880000199</v>
      </c>
      <c r="M10" s="286">
        <v>0.12254811177239799</v>
      </c>
    </row>
    <row r="11" spans="1:13" x14ac:dyDescent="0.25">
      <c r="A11" s="7"/>
      <c r="B11" s="20" t="s">
        <v>72</v>
      </c>
      <c r="C11" s="13">
        <v>34914</v>
      </c>
      <c r="D11" s="13">
        <v>38847.3091338909</v>
      </c>
      <c r="E11" s="282">
        <v>0.89874950874114901</v>
      </c>
      <c r="F11" s="15">
        <v>410.61783400000002</v>
      </c>
      <c r="G11" s="15">
        <v>370.77842801416199</v>
      </c>
      <c r="H11" s="282">
        <v>1.1074480147057399</v>
      </c>
      <c r="I11" s="13">
        <v>20342456.617984999</v>
      </c>
      <c r="J11" s="282">
        <v>0.25026831280567002</v>
      </c>
      <c r="K11" s="15">
        <v>854372.94977230194</v>
      </c>
      <c r="L11" s="282">
        <v>0.271582547691405</v>
      </c>
      <c r="M11" s="287">
        <v>0.140458919256156</v>
      </c>
    </row>
    <row r="12" spans="1:13" x14ac:dyDescent="0.25">
      <c r="A12" s="7"/>
      <c r="B12" s="20" t="s">
        <v>73</v>
      </c>
      <c r="C12" s="13">
        <v>34671</v>
      </c>
      <c r="D12" s="13">
        <v>33356.071988336997</v>
      </c>
      <c r="E12" s="282">
        <v>1.03942094896913</v>
      </c>
      <c r="F12" s="15">
        <v>408.29775599999999</v>
      </c>
      <c r="G12" s="15">
        <v>385.12871537138102</v>
      </c>
      <c r="H12" s="282">
        <v>1.06015921354054</v>
      </c>
      <c r="I12" s="13">
        <v>14149515.116729001</v>
      </c>
      <c r="J12" s="282">
        <v>0.174078054670708</v>
      </c>
      <c r="K12" s="15">
        <v>628938.44231929898</v>
      </c>
      <c r="L12" s="282">
        <v>0.199922884440174</v>
      </c>
      <c r="M12" s="287">
        <v>0.145895119695339</v>
      </c>
    </row>
    <row r="13" spans="1:13" x14ac:dyDescent="0.25">
      <c r="A13" s="7"/>
      <c r="B13" s="21" t="s">
        <v>74</v>
      </c>
      <c r="C13" s="22">
        <v>201311</v>
      </c>
      <c r="D13" s="22">
        <v>198403.106300279</v>
      </c>
      <c r="E13" s="284">
        <v>1.0146564928037001</v>
      </c>
      <c r="F13" s="24">
        <v>1702.8482140000001</v>
      </c>
      <c r="G13" s="24">
        <v>1560.35894707015</v>
      </c>
      <c r="H13" s="284">
        <v>1.0913182618636501</v>
      </c>
      <c r="I13" s="22">
        <v>23890082.369520001</v>
      </c>
      <c r="J13" s="284">
        <v>0.29391389249035998</v>
      </c>
      <c r="K13" s="24">
        <v>929429.81651675201</v>
      </c>
      <c r="L13" s="284">
        <v>0.29544113906841901</v>
      </c>
      <c r="M13" s="288">
        <v>0.59109784927610698</v>
      </c>
    </row>
    <row r="14" spans="1:13" x14ac:dyDescent="0.25">
      <c r="A14" s="7"/>
      <c r="B14" s="12"/>
      <c r="C14" s="13"/>
      <c r="D14" s="13"/>
      <c r="E14" s="282"/>
      <c r="F14" s="15"/>
      <c r="G14" s="15"/>
      <c r="H14" s="282"/>
      <c r="I14" s="13"/>
      <c r="J14" s="282"/>
      <c r="K14" s="15"/>
      <c r="L14" s="282"/>
      <c r="M14" s="282"/>
    </row>
    <row r="15" spans="1:13" x14ac:dyDescent="0.25">
      <c r="A15" s="7" t="s">
        <v>84</v>
      </c>
      <c r="B15" s="16" t="s">
        <v>85</v>
      </c>
      <c r="C15" s="17">
        <v>231359</v>
      </c>
      <c r="D15" s="17">
        <v>227730.21932378001</v>
      </c>
      <c r="E15" s="283">
        <v>1.0159345592648801</v>
      </c>
      <c r="F15" s="19">
        <v>2196.9462039999999</v>
      </c>
      <c r="G15" s="19">
        <v>1966.9399963083299</v>
      </c>
      <c r="H15" s="283">
        <v>1.1169360570853</v>
      </c>
      <c r="I15" s="17">
        <v>44743297.596453004</v>
      </c>
      <c r="J15" s="283">
        <v>0.55046594465518806</v>
      </c>
      <c r="K15" s="19">
        <v>1636591.2612449101</v>
      </c>
      <c r="L15" s="283">
        <v>0.52022904561390404</v>
      </c>
      <c r="M15" s="286">
        <v>0.74511957883542901</v>
      </c>
    </row>
    <row r="16" spans="1:13" x14ac:dyDescent="0.25">
      <c r="A16" s="7"/>
      <c r="B16" s="21" t="s">
        <v>86</v>
      </c>
      <c r="C16" s="22">
        <v>80529</v>
      </c>
      <c r="D16" s="22">
        <v>78279.761490969904</v>
      </c>
      <c r="E16" s="284">
        <v>1.02873333370196</v>
      </c>
      <c r="F16" s="24">
        <v>693.54176299999995</v>
      </c>
      <c r="G16" s="24">
        <v>672.824213595429</v>
      </c>
      <c r="H16" s="284">
        <v>1.0307919200675899</v>
      </c>
      <c r="I16" s="22">
        <v>36539292.236566</v>
      </c>
      <c r="J16" s="284">
        <v>0.449534055344812</v>
      </c>
      <c r="K16" s="24">
        <v>1509313.9415559501</v>
      </c>
      <c r="L16" s="284">
        <v>0.47977095438609502</v>
      </c>
      <c r="M16" s="288">
        <v>0.25488042116456999</v>
      </c>
    </row>
    <row r="17" spans="1:13" x14ac:dyDescent="0.25">
      <c r="A17" s="7"/>
      <c r="B17" s="12"/>
      <c r="C17" s="13"/>
      <c r="D17" s="13"/>
      <c r="E17" s="282"/>
      <c r="F17" s="15"/>
      <c r="G17" s="15"/>
      <c r="H17" s="282"/>
      <c r="I17" s="13"/>
      <c r="J17" s="282"/>
      <c r="K17" s="15"/>
      <c r="L17" s="282"/>
      <c r="M17" s="282"/>
    </row>
    <row r="18" spans="1:13" x14ac:dyDescent="0.25">
      <c r="A18" s="7" t="s">
        <v>87</v>
      </c>
      <c r="B18" s="16" t="s">
        <v>88</v>
      </c>
      <c r="C18" s="17">
        <v>495</v>
      </c>
      <c r="D18" s="17">
        <v>357.10537198226001</v>
      </c>
      <c r="E18" s="283">
        <v>1.3861454876814101</v>
      </c>
      <c r="F18" s="19">
        <v>25.573219999999999</v>
      </c>
      <c r="G18" s="19">
        <v>27.447794762801799</v>
      </c>
      <c r="H18" s="283">
        <v>0.93170399374516299</v>
      </c>
      <c r="I18" s="17">
        <v>2378296.317733</v>
      </c>
      <c r="J18" s="283">
        <v>2.92596031034296E-2</v>
      </c>
      <c r="K18" s="19">
        <v>185818.34965115599</v>
      </c>
      <c r="L18" s="283">
        <v>5.9066735223209703E-2</v>
      </c>
      <c r="M18" s="286">
        <v>1.03978206310338E-2</v>
      </c>
    </row>
    <row r="19" spans="1:13" x14ac:dyDescent="0.25">
      <c r="A19" s="7"/>
      <c r="B19" s="20" t="s">
        <v>89</v>
      </c>
      <c r="C19" s="13">
        <v>305</v>
      </c>
      <c r="D19" s="13">
        <v>294.08369482312003</v>
      </c>
      <c r="E19" s="282">
        <v>1.0371197226131299</v>
      </c>
      <c r="F19" s="15">
        <v>19.558855999999999</v>
      </c>
      <c r="G19" s="15">
        <v>22.7582985340363</v>
      </c>
      <c r="H19" s="282">
        <v>0.85941644410493501</v>
      </c>
      <c r="I19" s="13">
        <v>2062366.600532</v>
      </c>
      <c r="J19" s="282">
        <v>2.53727963733534E-2</v>
      </c>
      <c r="K19" s="15">
        <v>161959.52830427699</v>
      </c>
      <c r="L19" s="282">
        <v>5.1482647398300802E-2</v>
      </c>
      <c r="M19" s="287">
        <v>8.6213376363891304E-3</v>
      </c>
    </row>
    <row r="20" spans="1:13" x14ac:dyDescent="0.25">
      <c r="A20" s="7"/>
      <c r="B20" s="20" t="s">
        <v>90</v>
      </c>
      <c r="C20" s="13">
        <v>305</v>
      </c>
      <c r="D20" s="13">
        <v>281.47909554142001</v>
      </c>
      <c r="E20" s="282">
        <v>1.0835618162454901</v>
      </c>
      <c r="F20" s="15">
        <v>22.218162</v>
      </c>
      <c r="G20" s="15">
        <v>21.6398929982598</v>
      </c>
      <c r="H20" s="282">
        <v>1.02672235956928</v>
      </c>
      <c r="I20" s="13">
        <v>1885801.829905</v>
      </c>
      <c r="J20" s="282">
        <v>2.3200562799229899E-2</v>
      </c>
      <c r="K20" s="15">
        <v>145329.254605472</v>
      </c>
      <c r="L20" s="282">
        <v>4.6196323549763101E-2</v>
      </c>
      <c r="M20" s="287">
        <v>8.1976613354602604E-3</v>
      </c>
    </row>
    <row r="21" spans="1:13" x14ac:dyDescent="0.25">
      <c r="A21" s="7"/>
      <c r="B21" s="20" t="s">
        <v>91</v>
      </c>
      <c r="C21" s="13">
        <v>610</v>
      </c>
      <c r="D21" s="13">
        <v>585.42088341821</v>
      </c>
      <c r="E21" s="282">
        <v>1.0419853771499801</v>
      </c>
      <c r="F21" s="15">
        <v>43.585090000000001</v>
      </c>
      <c r="G21" s="15">
        <v>44.267922681269603</v>
      </c>
      <c r="H21" s="282">
        <v>0.984575000589342</v>
      </c>
      <c r="I21" s="13">
        <v>3455729.1845379998</v>
      </c>
      <c r="J21" s="282">
        <v>4.2514998496445501E-2</v>
      </c>
      <c r="K21" s="15">
        <v>256674.99439631501</v>
      </c>
      <c r="L21" s="282">
        <v>8.1590187195657596E-2</v>
      </c>
      <c r="M21" s="287">
        <v>1.6769650302548601E-2</v>
      </c>
    </row>
    <row r="22" spans="1:13" x14ac:dyDescent="0.25">
      <c r="A22" s="7"/>
      <c r="B22" s="20" t="s">
        <v>92</v>
      </c>
      <c r="C22" s="13">
        <v>2098</v>
      </c>
      <c r="D22" s="13">
        <v>1821.00343389521</v>
      </c>
      <c r="E22" s="282">
        <v>1.1521120503942599</v>
      </c>
      <c r="F22" s="15">
        <v>154.28778700000001</v>
      </c>
      <c r="G22" s="15">
        <v>121.60767470654601</v>
      </c>
      <c r="H22" s="282">
        <v>1.2687339624930301</v>
      </c>
      <c r="I22" s="13">
        <v>7860646.3933939999</v>
      </c>
      <c r="J22" s="282">
        <v>9.6707627175048605E-2</v>
      </c>
      <c r="K22" s="15">
        <v>503479.93330348498</v>
      </c>
      <c r="L22" s="282">
        <v>0.16004294498614499</v>
      </c>
      <c r="M22" s="287">
        <v>4.6067627650342197E-2</v>
      </c>
    </row>
    <row r="23" spans="1:13" x14ac:dyDescent="0.25">
      <c r="A23" s="7"/>
      <c r="B23" s="20" t="s">
        <v>93</v>
      </c>
      <c r="C23" s="13">
        <v>3438</v>
      </c>
      <c r="D23" s="13">
        <v>2787.4326786501501</v>
      </c>
      <c r="E23" s="282">
        <v>1.23339301656781</v>
      </c>
      <c r="F23" s="15">
        <v>172.07300499999999</v>
      </c>
      <c r="G23" s="15">
        <v>157.154294870234</v>
      </c>
      <c r="H23" s="282">
        <v>1.0949303367247101</v>
      </c>
      <c r="I23" s="13">
        <v>8090990.377994</v>
      </c>
      <c r="J23" s="282">
        <v>9.9541493382722404E-2</v>
      </c>
      <c r="K23" s="15">
        <v>437636.86858355702</v>
      </c>
      <c r="L23" s="282">
        <v>0.13911317740722801</v>
      </c>
      <c r="M23" s="287">
        <v>5.9533459193298201E-2</v>
      </c>
    </row>
    <row r="24" spans="1:13" x14ac:dyDescent="0.25">
      <c r="A24" s="7"/>
      <c r="B24" s="20" t="s">
        <v>94</v>
      </c>
      <c r="C24" s="13">
        <v>5739</v>
      </c>
      <c r="D24" s="13">
        <v>4862.3348950953596</v>
      </c>
      <c r="E24" s="282">
        <v>1.18029714608694</v>
      </c>
      <c r="F24" s="15">
        <v>249.10538700000001</v>
      </c>
      <c r="G24" s="15">
        <v>239.00543168180201</v>
      </c>
      <c r="H24" s="282">
        <v>1.0422582668817499</v>
      </c>
      <c r="I24" s="13">
        <v>8711565.7479890008</v>
      </c>
      <c r="J24" s="282">
        <v>0.107176281733707</v>
      </c>
      <c r="K24" s="15">
        <v>424369.36437998898</v>
      </c>
      <c r="L24" s="282">
        <v>0.134895788977419</v>
      </c>
      <c r="M24" s="287">
        <v>9.0540447053987505E-2</v>
      </c>
    </row>
    <row r="25" spans="1:13" x14ac:dyDescent="0.25">
      <c r="A25" s="7"/>
      <c r="B25" s="20" t="s">
        <v>95</v>
      </c>
      <c r="C25" s="13">
        <v>8754</v>
      </c>
      <c r="D25" s="13">
        <v>6644.6972668848703</v>
      </c>
      <c r="E25" s="282">
        <v>1.3174415098829599</v>
      </c>
      <c r="F25" s="15">
        <v>366.082358</v>
      </c>
      <c r="G25" s="15">
        <v>304.75299867617298</v>
      </c>
      <c r="H25" s="282">
        <v>1.20124284121973</v>
      </c>
      <c r="I25" s="13">
        <v>9241284.2033239994</v>
      </c>
      <c r="J25" s="282">
        <v>0.11369327948714</v>
      </c>
      <c r="K25" s="15">
        <v>422908.02734178602</v>
      </c>
      <c r="L25" s="282">
        <v>0.134431268610784</v>
      </c>
      <c r="M25" s="287">
        <v>0.11544705301057299</v>
      </c>
    </row>
    <row r="26" spans="1:13" x14ac:dyDescent="0.25">
      <c r="A26" s="7"/>
      <c r="B26" s="21" t="s">
        <v>255</v>
      </c>
      <c r="C26" s="22">
        <v>290144</v>
      </c>
      <c r="D26" s="22">
        <v>288376.42349446</v>
      </c>
      <c r="E26" s="284">
        <v>1.0061294071274001</v>
      </c>
      <c r="F26" s="24">
        <v>1838.0041020000001</v>
      </c>
      <c r="G26" s="24">
        <v>1701.1299009926299</v>
      </c>
      <c r="H26" s="284">
        <v>1.08046075783366</v>
      </c>
      <c r="I26" s="22">
        <v>37595909.177610002</v>
      </c>
      <c r="J26" s="284">
        <v>0.46253335744892299</v>
      </c>
      <c r="K26" s="24">
        <v>607728.88223482098</v>
      </c>
      <c r="L26" s="284">
        <v>0.193180926651492</v>
      </c>
      <c r="M26" s="288">
        <v>0.64442494318636701</v>
      </c>
    </row>
    <row r="27" spans="1:13" x14ac:dyDescent="0.25">
      <c r="A27" s="7"/>
      <c r="B27" s="12"/>
      <c r="C27" s="13"/>
      <c r="D27" s="13"/>
      <c r="E27" s="282"/>
      <c r="F27" s="15"/>
      <c r="G27" s="15"/>
      <c r="H27" s="282"/>
      <c r="I27" s="13"/>
      <c r="J27" s="282"/>
      <c r="K27" s="15"/>
      <c r="L27" s="282"/>
      <c r="M27" s="282"/>
    </row>
    <row r="28" spans="1:13" x14ac:dyDescent="0.25">
      <c r="A28" s="7" t="s">
        <v>96</v>
      </c>
      <c r="B28" s="16" t="s">
        <v>97</v>
      </c>
      <c r="C28" s="17">
        <v>245090</v>
      </c>
      <c r="D28" s="17">
        <v>249000.849750491</v>
      </c>
      <c r="E28" s="283">
        <v>0.98429382970214996</v>
      </c>
      <c r="F28" s="19">
        <v>676.85859000000005</v>
      </c>
      <c r="G28" s="19">
        <v>632.37876407758699</v>
      </c>
      <c r="H28" s="283">
        <v>1.0703373175209201</v>
      </c>
      <c r="I28" s="17">
        <v>23503442.109452002</v>
      </c>
      <c r="J28" s="283">
        <v>0.289157151091467</v>
      </c>
      <c r="K28" s="19">
        <v>81644.756342462104</v>
      </c>
      <c r="L28" s="283">
        <v>2.5952707115831801E-2</v>
      </c>
      <c r="M28" s="286">
        <v>0.23955880669381599</v>
      </c>
    </row>
    <row r="29" spans="1:13" x14ac:dyDescent="0.25">
      <c r="A29" s="7"/>
      <c r="B29" s="20" t="s">
        <v>98</v>
      </c>
      <c r="C29" s="13">
        <v>39685</v>
      </c>
      <c r="D29" s="13">
        <v>32867.026310016699</v>
      </c>
      <c r="E29" s="282">
        <v>1.2074411486355101</v>
      </c>
      <c r="F29" s="15">
        <v>553.37047700000005</v>
      </c>
      <c r="G29" s="15">
        <v>464.16136910251402</v>
      </c>
      <c r="H29" s="282">
        <v>1.1921941674508101</v>
      </c>
      <c r="I29" s="13">
        <v>18992343.175012</v>
      </c>
      <c r="J29" s="282">
        <v>0.23365819438121299</v>
      </c>
      <c r="K29" s="15">
        <v>270494.42897794</v>
      </c>
      <c r="L29" s="282">
        <v>8.5983019684481701E-2</v>
      </c>
      <c r="M29" s="287">
        <v>0.17583440496734301</v>
      </c>
    </row>
    <row r="30" spans="1:13" x14ac:dyDescent="0.25">
      <c r="A30" s="7"/>
      <c r="B30" s="20" t="s">
        <v>99</v>
      </c>
      <c r="C30" s="13">
        <v>15192</v>
      </c>
      <c r="D30" s="13">
        <v>13178.248553301901</v>
      </c>
      <c r="E30" s="282">
        <v>1.1528087316423801</v>
      </c>
      <c r="F30" s="15">
        <v>461.910507</v>
      </c>
      <c r="G30" s="15">
        <v>408.27688301413298</v>
      </c>
      <c r="H30" s="282">
        <v>1.1313658113335101</v>
      </c>
      <c r="I30" s="13">
        <v>18614145.671670001</v>
      </c>
      <c r="J30" s="282">
        <v>0.22900532217181499</v>
      </c>
      <c r="K30" s="15">
        <v>533513.23797192704</v>
      </c>
      <c r="L30" s="282">
        <v>0.16958973763638199</v>
      </c>
      <c r="M30" s="287">
        <v>0.15466414821535099</v>
      </c>
    </row>
    <row r="31" spans="1:13" x14ac:dyDescent="0.25">
      <c r="A31" s="7"/>
      <c r="B31" s="20" t="s">
        <v>100</v>
      </c>
      <c r="C31" s="13">
        <v>8179</v>
      </c>
      <c r="D31" s="13">
        <v>7136.1341116629101</v>
      </c>
      <c r="E31" s="282">
        <v>1.1461387737420301</v>
      </c>
      <c r="F31" s="15">
        <v>482.20274599999999</v>
      </c>
      <c r="G31" s="15">
        <v>428.25770687051698</v>
      </c>
      <c r="H31" s="282">
        <v>1.12596396577118</v>
      </c>
      <c r="I31" s="13">
        <v>12196498.084952001</v>
      </c>
      <c r="J31" s="282">
        <v>0.15005055953565899</v>
      </c>
      <c r="K31" s="15">
        <v>698070.46546616405</v>
      </c>
      <c r="L31" s="282">
        <v>0.221898124852796</v>
      </c>
      <c r="M31" s="287">
        <v>0.16223331813644501</v>
      </c>
    </row>
    <row r="32" spans="1:13" x14ac:dyDescent="0.25">
      <c r="A32" s="7"/>
      <c r="B32" s="20" t="s">
        <v>101</v>
      </c>
      <c r="C32" s="13">
        <v>3180</v>
      </c>
      <c r="D32" s="13">
        <v>3170.1587765805498</v>
      </c>
      <c r="E32" s="282">
        <v>1.00310433139569</v>
      </c>
      <c r="F32" s="15">
        <v>403.986448</v>
      </c>
      <c r="G32" s="15">
        <v>406.92844751993698</v>
      </c>
      <c r="H32" s="282">
        <v>0.99277022892386202</v>
      </c>
      <c r="I32" s="13">
        <v>6251199.9579109997</v>
      </c>
      <c r="J32" s="282">
        <v>7.6906997805471097E-2</v>
      </c>
      <c r="K32" s="15">
        <v>778776.58997130103</v>
      </c>
      <c r="L32" s="282">
        <v>0.247552465750698</v>
      </c>
      <c r="M32" s="287">
        <v>0.154153331571525</v>
      </c>
    </row>
    <row r="33" spans="1:13" x14ac:dyDescent="0.25">
      <c r="A33" s="7"/>
      <c r="B33" s="20" t="s">
        <v>102</v>
      </c>
      <c r="C33" s="13">
        <v>406</v>
      </c>
      <c r="D33" s="13">
        <v>481.13102628780001</v>
      </c>
      <c r="E33" s="282">
        <v>0.84384497739113096</v>
      </c>
      <c r="F33" s="15">
        <v>123.886087</v>
      </c>
      <c r="G33" s="15">
        <v>145.39353032630399</v>
      </c>
      <c r="H33" s="282">
        <v>0.85207427539564096</v>
      </c>
      <c r="I33" s="13">
        <v>1218451.380284</v>
      </c>
      <c r="J33" s="282">
        <v>1.4990311981779801E-2</v>
      </c>
      <c r="K33" s="15">
        <v>356124.52002301899</v>
      </c>
      <c r="L33" s="282">
        <v>0.113202559220778</v>
      </c>
      <c r="M33" s="287">
        <v>5.5078226222184203E-2</v>
      </c>
    </row>
    <row r="34" spans="1:13" x14ac:dyDescent="0.25">
      <c r="A34" s="7"/>
      <c r="B34" s="20" t="s">
        <v>103</v>
      </c>
      <c r="C34" s="13">
        <v>103</v>
      </c>
      <c r="D34" s="13">
        <v>128.23777919828001</v>
      </c>
      <c r="E34" s="282">
        <v>0.80319544399425702</v>
      </c>
      <c r="F34" s="15">
        <v>61.068831000000003</v>
      </c>
      <c r="G34" s="15">
        <v>76.714292394306696</v>
      </c>
      <c r="H34" s="282">
        <v>0.796055455821844</v>
      </c>
      <c r="I34" s="13">
        <v>369032.58174699999</v>
      </c>
      <c r="J34" s="282">
        <v>4.5401184005715604E-3</v>
      </c>
      <c r="K34" s="15">
        <v>214424.67532474801</v>
      </c>
      <c r="L34" s="282">
        <v>6.81599290194254E-2</v>
      </c>
      <c r="M34" s="287">
        <v>2.90610396589564E-2</v>
      </c>
    </row>
    <row r="35" spans="1:13" x14ac:dyDescent="0.25">
      <c r="A35" s="7"/>
      <c r="B35" s="21" t="s">
        <v>256</v>
      </c>
      <c r="C35" s="22">
        <v>53</v>
      </c>
      <c r="D35" s="22">
        <v>48.194507211409999</v>
      </c>
      <c r="E35" s="284">
        <v>1.0997103833329001</v>
      </c>
      <c r="F35" s="24">
        <v>127.20428099999999</v>
      </c>
      <c r="G35" s="24">
        <v>77.653216598456794</v>
      </c>
      <c r="H35" s="284">
        <v>1.6381070427226601</v>
      </c>
      <c r="I35" s="22">
        <v>137476.87199099999</v>
      </c>
      <c r="J35" s="284">
        <v>1.69134463202295E-3</v>
      </c>
      <c r="K35" s="24">
        <v>212856.52872329799</v>
      </c>
      <c r="L35" s="284">
        <v>6.7661456719607396E-2</v>
      </c>
      <c r="M35" s="288">
        <v>2.9416724534381E-2</v>
      </c>
    </row>
    <row r="36" spans="1:13" x14ac:dyDescent="0.25">
      <c r="A36" s="7"/>
      <c r="B36" s="12"/>
      <c r="C36" s="13"/>
      <c r="D36" s="13"/>
      <c r="E36" s="282"/>
      <c r="F36" s="15"/>
      <c r="G36" s="15"/>
      <c r="H36" s="282"/>
      <c r="I36" s="13"/>
      <c r="J36" s="282"/>
      <c r="K36" s="15"/>
      <c r="L36" s="282"/>
      <c r="M36" s="282"/>
    </row>
    <row r="37" spans="1:13" x14ac:dyDescent="0.25">
      <c r="A37" s="7" t="s">
        <v>112</v>
      </c>
      <c r="B37" s="16">
        <v>2009</v>
      </c>
      <c r="C37" s="17">
        <v>19777</v>
      </c>
      <c r="D37" s="17">
        <v>21312.082724224401</v>
      </c>
      <c r="E37" s="283">
        <v>0.92797124785558405</v>
      </c>
      <c r="F37" s="19">
        <v>191.53158099999999</v>
      </c>
      <c r="G37" s="19">
        <v>172.61927422945999</v>
      </c>
      <c r="H37" s="283">
        <v>1.1095608057383</v>
      </c>
      <c r="I37" s="17">
        <v>7088570.3830509996</v>
      </c>
      <c r="J37" s="283">
        <v>8.7208963169274498E-2</v>
      </c>
      <c r="K37" s="19">
        <v>232512.75995272599</v>
      </c>
      <c r="L37" s="283">
        <v>7.3909652377864093E-2</v>
      </c>
      <c r="M37" s="286">
        <v>6.5391929166186094E-2</v>
      </c>
    </row>
    <row r="38" spans="1:13" x14ac:dyDescent="0.25">
      <c r="A38" s="7"/>
      <c r="B38" s="20">
        <v>2010</v>
      </c>
      <c r="C38" s="13">
        <v>32852</v>
      </c>
      <c r="D38" s="13">
        <v>34520.823194246201</v>
      </c>
      <c r="E38" s="282">
        <v>0.95165749133918898</v>
      </c>
      <c r="F38" s="15">
        <v>254.12876199999999</v>
      </c>
      <c r="G38" s="15">
        <v>237.904532905672</v>
      </c>
      <c r="H38" s="282">
        <v>1.0681963848951199</v>
      </c>
      <c r="I38" s="13">
        <v>9053085.0308410004</v>
      </c>
      <c r="J38" s="282">
        <v>0.111377910687135</v>
      </c>
      <c r="K38" s="15">
        <v>304498.24461398402</v>
      </c>
      <c r="L38" s="282">
        <v>9.6791932682168402E-2</v>
      </c>
      <c r="M38" s="287">
        <v>9.0123402693737406E-2</v>
      </c>
    </row>
    <row r="39" spans="1:13" x14ac:dyDescent="0.25">
      <c r="A39" s="7"/>
      <c r="B39" s="20">
        <v>2011</v>
      </c>
      <c r="C39" s="13">
        <v>42976</v>
      </c>
      <c r="D39" s="13">
        <v>42469.706633887501</v>
      </c>
      <c r="E39" s="282">
        <v>1.0119212823972901</v>
      </c>
      <c r="F39" s="15">
        <v>319.65526399999999</v>
      </c>
      <c r="G39" s="15">
        <v>296.72303025169202</v>
      </c>
      <c r="H39" s="282">
        <v>1.0772849809765599</v>
      </c>
      <c r="I39" s="13">
        <v>11249466.479475001</v>
      </c>
      <c r="J39" s="282">
        <v>0.13839945925179201</v>
      </c>
      <c r="K39" s="15">
        <v>385679.96960261097</v>
      </c>
      <c r="L39" s="282">
        <v>0.12259745438585801</v>
      </c>
      <c r="M39" s="287">
        <v>0.112405126616407</v>
      </c>
    </row>
    <row r="40" spans="1:13" x14ac:dyDescent="0.25">
      <c r="A40" s="7"/>
      <c r="B40" s="20">
        <v>2012</v>
      </c>
      <c r="C40" s="13">
        <v>43103</v>
      </c>
      <c r="D40" s="13">
        <v>41686.730921052702</v>
      </c>
      <c r="E40" s="282">
        <v>1.0339740979360901</v>
      </c>
      <c r="F40" s="15">
        <v>337.32424099999997</v>
      </c>
      <c r="G40" s="15">
        <v>319.04072367565198</v>
      </c>
      <c r="H40" s="282">
        <v>1.0573077853939901</v>
      </c>
      <c r="I40" s="13">
        <v>9525592.2937649991</v>
      </c>
      <c r="J40" s="282">
        <v>0.117191053008199</v>
      </c>
      <c r="K40" s="15">
        <v>354034.010417882</v>
      </c>
      <c r="L40" s="282">
        <v>0.112538041547685</v>
      </c>
      <c r="M40" s="287">
        <v>0.12085955347022601</v>
      </c>
    </row>
    <row r="41" spans="1:13" x14ac:dyDescent="0.25">
      <c r="A41" s="7"/>
      <c r="B41" s="20">
        <v>2013</v>
      </c>
      <c r="C41" s="13">
        <v>41611</v>
      </c>
      <c r="D41" s="13">
        <v>40143.578139957797</v>
      </c>
      <c r="E41" s="282">
        <v>1.03655433641033</v>
      </c>
      <c r="F41" s="15">
        <v>384.06316600000002</v>
      </c>
      <c r="G41" s="15">
        <v>365.854756777955</v>
      </c>
      <c r="H41" s="282">
        <v>1.04976950247252</v>
      </c>
      <c r="I41" s="13">
        <v>11200097.294154</v>
      </c>
      <c r="J41" s="282">
        <v>0.137792082131766</v>
      </c>
      <c r="K41" s="15">
        <v>437082.43719262403</v>
      </c>
      <c r="L41" s="282">
        <v>0.138936938342414</v>
      </c>
      <c r="M41" s="287">
        <v>0.13859372568404299</v>
      </c>
    </row>
    <row r="42" spans="1:13" x14ac:dyDescent="0.25">
      <c r="A42" s="7"/>
      <c r="B42" s="20">
        <v>2014</v>
      </c>
      <c r="C42" s="13">
        <v>43577</v>
      </c>
      <c r="D42" s="13">
        <v>41465.705685732297</v>
      </c>
      <c r="E42" s="282">
        <v>1.05091663772152</v>
      </c>
      <c r="F42" s="15">
        <v>451.08847100000003</v>
      </c>
      <c r="G42" s="15">
        <v>392.94540330201198</v>
      </c>
      <c r="H42" s="282">
        <v>1.1479672931898399</v>
      </c>
      <c r="I42" s="13">
        <v>11120787.092178</v>
      </c>
      <c r="J42" s="282">
        <v>0.13681634794146899</v>
      </c>
      <c r="K42" s="15">
        <v>458424.59787509602</v>
      </c>
      <c r="L42" s="282">
        <v>0.14572104635160399</v>
      </c>
      <c r="M42" s="287">
        <v>0.148856250807468</v>
      </c>
    </row>
    <row r="43" spans="1:13" x14ac:dyDescent="0.25">
      <c r="A43" s="7"/>
      <c r="B43" s="20">
        <v>2015</v>
      </c>
      <c r="C43" s="13">
        <v>44275</v>
      </c>
      <c r="D43" s="13">
        <v>41760.323946951299</v>
      </c>
      <c r="E43" s="282">
        <v>1.0602168713117099</v>
      </c>
      <c r="F43" s="15">
        <v>453.831278</v>
      </c>
      <c r="G43" s="15">
        <v>415.46863705060599</v>
      </c>
      <c r="H43" s="282">
        <v>1.09233582881666</v>
      </c>
      <c r="I43" s="13">
        <v>11043705.478639999</v>
      </c>
      <c r="J43" s="282">
        <v>0.13586803153451901</v>
      </c>
      <c r="K43" s="15">
        <v>476201.21081792598</v>
      </c>
      <c r="L43" s="282">
        <v>0.15137176110518399</v>
      </c>
      <c r="M43" s="287">
        <v>0.15738854079916201</v>
      </c>
    </row>
    <row r="44" spans="1:13" x14ac:dyDescent="0.25">
      <c r="A44" s="7"/>
      <c r="B44" s="21">
        <v>2016</v>
      </c>
      <c r="C44" s="22">
        <v>43717</v>
      </c>
      <c r="D44" s="22">
        <v>42651.029568698003</v>
      </c>
      <c r="E44" s="284">
        <v>1.02499284172226</v>
      </c>
      <c r="F44" s="24">
        <v>498.86520400000001</v>
      </c>
      <c r="G44" s="24">
        <v>439.20785171070901</v>
      </c>
      <c r="H44" s="284">
        <v>1.1358294303185299</v>
      </c>
      <c r="I44" s="22">
        <v>11001285.780915</v>
      </c>
      <c r="J44" s="284">
        <v>0.13534615227584701</v>
      </c>
      <c r="K44" s="24">
        <v>497471.97232801002</v>
      </c>
      <c r="L44" s="284">
        <v>0.15813317320722201</v>
      </c>
      <c r="M44" s="288">
        <v>0.16638147076276999</v>
      </c>
    </row>
    <row r="45" spans="1:13" x14ac:dyDescent="0.25">
      <c r="A45" s="7"/>
      <c r="B45" s="12"/>
      <c r="C45" s="13"/>
      <c r="D45" s="13"/>
      <c r="E45" s="14"/>
      <c r="F45" s="15"/>
      <c r="G45" s="15"/>
      <c r="H45" s="14"/>
      <c r="I45" s="13"/>
      <c r="J45" s="14"/>
      <c r="K45" s="15"/>
      <c r="L45" s="14"/>
      <c r="M45" s="14"/>
    </row>
    <row r="46" spans="1:13" x14ac:dyDescent="0.25">
      <c r="A46" s="7"/>
      <c r="B46" s="12"/>
      <c r="C46" s="13"/>
      <c r="D46" s="13"/>
      <c r="E46" s="14"/>
      <c r="F46" s="15"/>
      <c r="G46" s="15"/>
      <c r="H46" s="14"/>
      <c r="I46" s="13"/>
      <c r="J46" s="14"/>
      <c r="K46" s="15"/>
      <c r="L46" s="14"/>
      <c r="M46" s="14"/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7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J102"/>
  <sheetViews>
    <sheetView showGridLines="0" zoomScaleNormal="100" workbookViewId="0"/>
  </sheetViews>
  <sheetFormatPr defaultColWidth="8.5703125" defaultRowHeight="15" x14ac:dyDescent="0.25"/>
  <cols>
    <col min="1" max="1" width="8.5703125" style="5"/>
    <col min="2" max="2" width="17.85546875" style="32" customWidth="1"/>
    <col min="3" max="3" width="14.85546875" style="175" customWidth="1"/>
    <col min="4" max="4" width="14" style="175" customWidth="1"/>
    <col min="5" max="13" width="8.5703125" style="140"/>
    <col min="14" max="1024" width="8.5703125" style="5"/>
  </cols>
  <sheetData>
    <row r="1" spans="2:13" x14ac:dyDescent="0.25">
      <c r="B1" s="425" t="s">
        <v>257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2:13" x14ac:dyDescent="0.25">
      <c r="B2" s="426" t="s">
        <v>258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2:13" x14ac:dyDescent="0.25">
      <c r="B3" s="426" t="s">
        <v>246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2:13" x14ac:dyDescent="0.25">
      <c r="B4" s="426" t="s">
        <v>259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3" x14ac:dyDescent="0.25"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2:13" x14ac:dyDescent="0.25">
      <c r="B6" s="424" t="s">
        <v>260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3" ht="12.75" customHeight="1" x14ac:dyDescent="0.25">
      <c r="B7" s="181"/>
      <c r="C7" s="422" t="s">
        <v>261</v>
      </c>
      <c r="D7" s="422"/>
      <c r="E7" s="423" t="s">
        <v>87</v>
      </c>
      <c r="F7" s="423"/>
      <c r="G7" s="423"/>
      <c r="H7" s="423"/>
      <c r="I7" s="423"/>
      <c r="J7" s="423"/>
      <c r="K7" s="423"/>
      <c r="L7" s="423"/>
      <c r="M7" s="183"/>
    </row>
    <row r="8" spans="2:13" ht="26.25" x14ac:dyDescent="0.25">
      <c r="B8" s="184" t="s">
        <v>262</v>
      </c>
      <c r="C8" s="182" t="s">
        <v>263</v>
      </c>
      <c r="D8" s="185" t="s">
        <v>264</v>
      </c>
      <c r="E8" s="182" t="s">
        <v>88</v>
      </c>
      <c r="F8" s="182" t="s">
        <v>89</v>
      </c>
      <c r="G8" s="182" t="s">
        <v>90</v>
      </c>
      <c r="H8" s="186" t="s">
        <v>91</v>
      </c>
      <c r="I8" s="186" t="s">
        <v>92</v>
      </c>
      <c r="J8" s="182" t="s">
        <v>93</v>
      </c>
      <c r="K8" s="186" t="s">
        <v>94</v>
      </c>
      <c r="L8" s="182" t="s">
        <v>95</v>
      </c>
      <c r="M8" s="187" t="s">
        <v>210</v>
      </c>
    </row>
    <row r="9" spans="2:13" x14ac:dyDescent="0.25">
      <c r="B9" s="188" t="s">
        <v>101</v>
      </c>
      <c r="C9" s="189">
        <v>2</v>
      </c>
      <c r="D9" s="190">
        <v>1</v>
      </c>
      <c r="E9" s="191">
        <v>0.93728289152823696</v>
      </c>
      <c r="F9" s="191">
        <v>0.82848224594435504</v>
      </c>
      <c r="G9" s="191">
        <v>1.0225266092857801</v>
      </c>
      <c r="H9" s="191">
        <v>0.85875508921878696</v>
      </c>
      <c r="I9" s="191">
        <v>0.85954108613758895</v>
      </c>
      <c r="J9" s="191">
        <v>0.85549889165736803</v>
      </c>
      <c r="K9" s="191">
        <v>0.88613917609998905</v>
      </c>
      <c r="L9" s="191">
        <v>0.95959411323000399</v>
      </c>
      <c r="M9" s="191">
        <v>0.88724699300069798</v>
      </c>
    </row>
    <row r="10" spans="2:13" x14ac:dyDescent="0.25">
      <c r="B10" s="192"/>
      <c r="C10" s="193"/>
      <c r="D10" s="194">
        <v>2</v>
      </c>
      <c r="E10" s="195">
        <v>1.60027091625743</v>
      </c>
      <c r="F10" s="195">
        <v>1.5006742184097299</v>
      </c>
      <c r="G10" s="195">
        <v>1.72267796386644</v>
      </c>
      <c r="H10" s="195">
        <v>1.44015705098012</v>
      </c>
      <c r="I10" s="195">
        <v>1.30047549579495</v>
      </c>
      <c r="J10" s="195">
        <v>1.23261536187086</v>
      </c>
      <c r="K10" s="195">
        <v>1.2685628177855801</v>
      </c>
      <c r="L10" s="195">
        <v>1.28204105484487</v>
      </c>
      <c r="M10" s="195">
        <v>1.2842111456740399</v>
      </c>
    </row>
    <row r="11" spans="2:13" x14ac:dyDescent="0.25">
      <c r="B11" s="192"/>
      <c r="C11" s="189">
        <v>3</v>
      </c>
      <c r="D11" s="190">
        <v>1</v>
      </c>
      <c r="E11" s="191">
        <v>0.78343813856823996</v>
      </c>
      <c r="F11" s="191">
        <v>0.80774076603106204</v>
      </c>
      <c r="G11" s="191">
        <v>0.79253734210954596</v>
      </c>
      <c r="H11" s="191">
        <v>0.81003465214108705</v>
      </c>
      <c r="I11" s="191">
        <v>0.765119553530892</v>
      </c>
      <c r="J11" s="191">
        <v>0.73421482398698201</v>
      </c>
      <c r="K11" s="191">
        <v>0.73530412714161997</v>
      </c>
      <c r="L11" s="191">
        <v>0.55121663694920298</v>
      </c>
      <c r="M11" s="191">
        <v>0.75200155170181204</v>
      </c>
    </row>
    <row r="12" spans="2:13" x14ac:dyDescent="0.25">
      <c r="B12" s="192"/>
      <c r="C12" s="196"/>
      <c r="D12" s="197">
        <v>2</v>
      </c>
      <c r="E12" s="198">
        <v>1.13962550608952</v>
      </c>
      <c r="F12" s="198">
        <v>1.0851853123259001</v>
      </c>
      <c r="G12" s="198">
        <v>0.87217141589360403</v>
      </c>
      <c r="H12" s="198">
        <v>0.84339269346458801</v>
      </c>
      <c r="I12" s="198">
        <v>0.855758801115726</v>
      </c>
      <c r="J12" s="198">
        <v>0.86469518059191997</v>
      </c>
      <c r="K12" s="198">
        <v>0.85879675066895</v>
      </c>
      <c r="L12" s="198">
        <v>1.1162129088447501</v>
      </c>
      <c r="M12" s="198">
        <v>0.86924212040079696</v>
      </c>
    </row>
    <row r="13" spans="2:13" x14ac:dyDescent="0.25">
      <c r="B13" s="192"/>
      <c r="C13" s="193"/>
      <c r="D13" s="194">
        <v>3</v>
      </c>
      <c r="E13" s="199">
        <v>1.4461765210408899</v>
      </c>
      <c r="F13" s="199">
        <v>1.2659104751813599</v>
      </c>
      <c r="G13" s="199">
        <v>1.28357448502793</v>
      </c>
      <c r="H13" s="199">
        <v>1.2110860374610799</v>
      </c>
      <c r="I13" s="199">
        <v>1.1351439657311699</v>
      </c>
      <c r="J13" s="199">
        <v>1.1512366755457799</v>
      </c>
      <c r="K13" s="199">
        <v>1.07324423990885</v>
      </c>
      <c r="L13" s="199">
        <v>0.49973330263258597</v>
      </c>
      <c r="M13" s="199">
        <v>1.15369375898261</v>
      </c>
    </row>
    <row r="14" spans="2:13" x14ac:dyDescent="0.25">
      <c r="B14" s="192"/>
      <c r="C14" s="189">
        <v>4</v>
      </c>
      <c r="D14" s="190">
        <v>1</v>
      </c>
      <c r="E14" s="191">
        <v>0.59221875825028003</v>
      </c>
      <c r="F14" s="191">
        <v>0.75105458501214595</v>
      </c>
      <c r="G14" s="191">
        <v>0.80485835819098395</v>
      </c>
      <c r="H14" s="191">
        <v>0.63834201178607597</v>
      </c>
      <c r="I14" s="191">
        <v>0.74355818198226697</v>
      </c>
      <c r="J14" s="191">
        <v>0.73044289646137195</v>
      </c>
      <c r="K14" s="191">
        <v>0.71722067921166899</v>
      </c>
      <c r="L14" s="191">
        <v>7.1839480495207599</v>
      </c>
      <c r="M14" s="191">
        <v>0.72544828666110295</v>
      </c>
    </row>
    <row r="15" spans="2:13" x14ac:dyDescent="0.25">
      <c r="B15" s="196"/>
      <c r="C15" s="196"/>
      <c r="D15" s="197">
        <v>2</v>
      </c>
      <c r="E15" s="198">
        <v>0.74731556355058404</v>
      </c>
      <c r="F15" s="198">
        <v>1.0245705717326199</v>
      </c>
      <c r="G15" s="198">
        <v>0.92053938989980899</v>
      </c>
      <c r="H15" s="198">
        <v>0.86692841971284995</v>
      </c>
      <c r="I15" s="198">
        <v>0.86518586195371705</v>
      </c>
      <c r="J15" s="198">
        <v>0.890892803628477</v>
      </c>
      <c r="K15" s="198">
        <v>0.81183920390237096</v>
      </c>
      <c r="L15" s="198">
        <v>0</v>
      </c>
      <c r="M15" s="198">
        <v>0.87557835399839901</v>
      </c>
    </row>
    <row r="16" spans="2:13" x14ac:dyDescent="0.25">
      <c r="B16" s="196"/>
      <c r="C16" s="196"/>
      <c r="D16" s="197">
        <v>3</v>
      </c>
      <c r="E16" s="198">
        <v>0.96934716620739203</v>
      </c>
      <c r="F16" s="198">
        <v>1.0735100285204899</v>
      </c>
      <c r="G16" s="198">
        <v>1.1291169117031199</v>
      </c>
      <c r="H16" s="198">
        <v>1.0899339854724199</v>
      </c>
      <c r="I16" s="198">
        <v>1.03172619635189</v>
      </c>
      <c r="J16" s="198">
        <v>1.07281979663191</v>
      </c>
      <c r="K16" s="198">
        <v>0.89258232819490202</v>
      </c>
      <c r="L16" s="198">
        <v>0</v>
      </c>
      <c r="M16" s="198">
        <v>1.0499504405934099</v>
      </c>
    </row>
    <row r="17" spans="2:13" x14ac:dyDescent="0.25">
      <c r="B17" s="196"/>
      <c r="C17" s="193"/>
      <c r="D17" s="194">
        <v>4</v>
      </c>
      <c r="E17" s="199">
        <v>1.42038254687939</v>
      </c>
      <c r="F17" s="199">
        <v>1.2994275906976001</v>
      </c>
      <c r="G17" s="199">
        <v>1.3552675854978999</v>
      </c>
      <c r="H17" s="199">
        <v>1.0917901688124501</v>
      </c>
      <c r="I17" s="199">
        <v>1.1808607541373</v>
      </c>
      <c r="J17" s="199">
        <v>1.2521656022634</v>
      </c>
      <c r="K17" s="199">
        <v>1.13007933062147</v>
      </c>
      <c r="L17" s="199">
        <v>0.23400199265255101</v>
      </c>
      <c r="M17" s="199">
        <v>1.2011565083040701</v>
      </c>
    </row>
    <row r="18" spans="2:13" x14ac:dyDescent="0.25">
      <c r="B18" s="188" t="s">
        <v>102</v>
      </c>
      <c r="C18" s="189">
        <v>2</v>
      </c>
      <c r="D18" s="190">
        <v>1</v>
      </c>
      <c r="E18" s="191">
        <v>0.64552619272153899</v>
      </c>
      <c r="F18" s="191">
        <v>0.663742440665957</v>
      </c>
      <c r="G18" s="191">
        <v>0.721954196688679</v>
      </c>
      <c r="H18" s="191">
        <v>0.66048565378545099</v>
      </c>
      <c r="I18" s="191">
        <v>0.76271976346416703</v>
      </c>
      <c r="J18" s="191">
        <v>0.83572137330903695</v>
      </c>
      <c r="K18" s="191">
        <v>0.84539603929012097</v>
      </c>
      <c r="L18" s="191">
        <v>0.87265818950164797</v>
      </c>
      <c r="M18" s="191">
        <v>0.82522759129768897</v>
      </c>
    </row>
    <row r="19" spans="2:13" x14ac:dyDescent="0.25">
      <c r="B19" s="192"/>
      <c r="C19" s="193"/>
      <c r="D19" s="194">
        <v>2</v>
      </c>
      <c r="E19" s="195">
        <v>1.33746242918289</v>
      </c>
      <c r="F19" s="195">
        <v>1.3351974379175799</v>
      </c>
      <c r="G19" s="195">
        <v>1.2502886992009901</v>
      </c>
      <c r="H19" s="195">
        <v>1.1926005921687699</v>
      </c>
      <c r="I19" s="195">
        <v>1.15952714929852</v>
      </c>
      <c r="J19" s="195">
        <v>1.16443229890413</v>
      </c>
      <c r="K19" s="195">
        <v>1.2305801210319101</v>
      </c>
      <c r="L19" s="195">
        <v>1.1455086668513601</v>
      </c>
      <c r="M19" s="195">
        <v>1.1850596277452099</v>
      </c>
    </row>
    <row r="20" spans="2:13" x14ac:dyDescent="0.25">
      <c r="B20" s="192"/>
      <c r="C20" s="189">
        <v>3</v>
      </c>
      <c r="D20" s="190">
        <v>1</v>
      </c>
      <c r="E20" s="191">
        <v>0.73163706860130195</v>
      </c>
      <c r="F20" s="191">
        <v>0.74167575624917503</v>
      </c>
      <c r="G20" s="191">
        <v>0.79584509441044704</v>
      </c>
      <c r="H20" s="191">
        <v>0.72893297341897301</v>
      </c>
      <c r="I20" s="191">
        <v>0.71280585363547899</v>
      </c>
      <c r="J20" s="191">
        <v>0.67509404484203706</v>
      </c>
      <c r="K20" s="191">
        <v>0.63010069149925896</v>
      </c>
      <c r="L20" s="191">
        <v>0.18942182153755099</v>
      </c>
      <c r="M20" s="191">
        <v>0.69193445428233202</v>
      </c>
    </row>
    <row r="21" spans="2:13" x14ac:dyDescent="0.25">
      <c r="B21" s="192"/>
      <c r="C21" s="196"/>
      <c r="D21" s="197">
        <v>2</v>
      </c>
      <c r="E21" s="198">
        <v>1.1086103119838699</v>
      </c>
      <c r="F21" s="198">
        <v>0.91547250140429304</v>
      </c>
      <c r="G21" s="198">
        <v>0.91548711313789199</v>
      </c>
      <c r="H21" s="198">
        <v>0.86154685705286305</v>
      </c>
      <c r="I21" s="198">
        <v>0.79176173293388896</v>
      </c>
      <c r="J21" s="198">
        <v>0.832572926987595</v>
      </c>
      <c r="K21" s="198">
        <v>0.816980360532362</v>
      </c>
      <c r="L21" s="198">
        <v>1.0181123945130299</v>
      </c>
      <c r="M21" s="198">
        <v>0.82577465316662302</v>
      </c>
    </row>
    <row r="22" spans="2:13" x14ac:dyDescent="0.25">
      <c r="B22" s="192"/>
      <c r="C22" s="193"/>
      <c r="D22" s="194">
        <v>3</v>
      </c>
      <c r="E22" s="199">
        <v>1.3440630672526399</v>
      </c>
      <c r="F22" s="199">
        <v>1.2900572255635401</v>
      </c>
      <c r="G22" s="199">
        <v>1.17938758942261</v>
      </c>
      <c r="H22" s="199">
        <v>1.08377083061941</v>
      </c>
      <c r="I22" s="199">
        <v>1.0729259018122299</v>
      </c>
      <c r="J22" s="199">
        <v>1.0831841410226899</v>
      </c>
      <c r="K22" s="199">
        <v>0.98473770818384798</v>
      </c>
      <c r="L22" s="199">
        <v>0.39874312640311799</v>
      </c>
      <c r="M22" s="199">
        <v>1.0836144992138601</v>
      </c>
    </row>
    <row r="23" spans="2:13" x14ac:dyDescent="0.25">
      <c r="B23" s="196"/>
      <c r="C23" s="189">
        <v>4</v>
      </c>
      <c r="D23" s="190">
        <v>1</v>
      </c>
      <c r="E23" s="191">
        <v>0.58583031325318102</v>
      </c>
      <c r="F23" s="191">
        <v>0.72660105028301003</v>
      </c>
      <c r="G23" s="191">
        <v>0.67234348822238998</v>
      </c>
      <c r="H23" s="191">
        <v>0.72344935374637698</v>
      </c>
      <c r="I23" s="191">
        <v>0.71141496234860901</v>
      </c>
      <c r="J23" s="191">
        <v>0.68933691811592701</v>
      </c>
      <c r="K23" s="191">
        <v>0.68312532618434696</v>
      </c>
      <c r="L23" s="191">
        <v>0.96330806199629604</v>
      </c>
      <c r="M23" s="191">
        <v>0.69978714201131198</v>
      </c>
    </row>
    <row r="24" spans="2:13" x14ac:dyDescent="0.25">
      <c r="B24" s="196"/>
      <c r="C24" s="196"/>
      <c r="D24" s="197">
        <v>2</v>
      </c>
      <c r="E24" s="198">
        <v>0.81642449485449298</v>
      </c>
      <c r="F24" s="198">
        <v>0.92621719954786397</v>
      </c>
      <c r="G24" s="198">
        <v>0.83542825826642997</v>
      </c>
      <c r="H24" s="198">
        <v>0.84143047261395798</v>
      </c>
      <c r="I24" s="198">
        <v>0.82334336856613399</v>
      </c>
      <c r="J24" s="198">
        <v>0.86115413118707196</v>
      </c>
      <c r="K24" s="198">
        <v>0.77943427292658995</v>
      </c>
      <c r="L24" s="198">
        <v>0</v>
      </c>
      <c r="M24" s="198">
        <v>0.83928365980318498</v>
      </c>
    </row>
    <row r="25" spans="2:13" x14ac:dyDescent="0.25">
      <c r="B25" s="196"/>
      <c r="C25" s="196"/>
      <c r="D25" s="197">
        <v>3</v>
      </c>
      <c r="E25" s="198">
        <v>0.78372633515665202</v>
      </c>
      <c r="F25" s="198">
        <v>0.83301882734364097</v>
      </c>
      <c r="G25" s="198">
        <v>1.0155906191549999</v>
      </c>
      <c r="H25" s="198">
        <v>0.93523135103328203</v>
      </c>
      <c r="I25" s="198">
        <v>0.91522940365009897</v>
      </c>
      <c r="J25" s="198">
        <v>0.99580663805408498</v>
      </c>
      <c r="K25" s="198">
        <v>1.04001351688084</v>
      </c>
      <c r="L25" s="198">
        <v>0</v>
      </c>
      <c r="M25" s="198">
        <v>0.93949137548475703</v>
      </c>
    </row>
    <row r="26" spans="2:13" x14ac:dyDescent="0.25">
      <c r="B26" s="196"/>
      <c r="C26" s="193"/>
      <c r="D26" s="194">
        <v>4</v>
      </c>
      <c r="E26" s="199">
        <v>1.1227990288123499</v>
      </c>
      <c r="F26" s="199">
        <v>1.1132790875909699</v>
      </c>
      <c r="G26" s="199">
        <v>1.19617339874423</v>
      </c>
      <c r="H26" s="199">
        <v>1.1940110786629301</v>
      </c>
      <c r="I26" s="199">
        <v>1.12066350300426</v>
      </c>
      <c r="J26" s="199">
        <v>1.2167885774680001</v>
      </c>
      <c r="K26" s="199">
        <v>1.02792825678677</v>
      </c>
      <c r="L26" s="199">
        <v>0.13068722373509301</v>
      </c>
      <c r="M26" s="199">
        <v>1.15085651884685</v>
      </c>
    </row>
    <row r="27" spans="2:13" x14ac:dyDescent="0.25">
      <c r="B27" s="188" t="s">
        <v>103</v>
      </c>
      <c r="C27" s="189">
        <v>2</v>
      </c>
      <c r="D27" s="190">
        <v>1</v>
      </c>
      <c r="E27" s="191">
        <v>0.74461028875480095</v>
      </c>
      <c r="F27" s="191">
        <v>0.72117787432842395</v>
      </c>
      <c r="G27" s="191">
        <v>0.56676149399477405</v>
      </c>
      <c r="H27" s="191">
        <v>0.59092533169904604</v>
      </c>
      <c r="I27" s="191">
        <v>0.70163747390511599</v>
      </c>
      <c r="J27" s="191">
        <v>0.77199520965632695</v>
      </c>
      <c r="K27" s="191">
        <v>0.87817572619819395</v>
      </c>
      <c r="L27" s="191">
        <v>0.91176078080994905</v>
      </c>
      <c r="M27" s="191">
        <v>0.79287999320431102</v>
      </c>
    </row>
    <row r="28" spans="2:13" x14ac:dyDescent="0.25">
      <c r="B28" s="192"/>
      <c r="C28" s="193"/>
      <c r="D28" s="194">
        <v>2</v>
      </c>
      <c r="E28" s="195">
        <v>1.07200810589522</v>
      </c>
      <c r="F28" s="195">
        <v>1.01355969827152</v>
      </c>
      <c r="G28" s="195">
        <v>0.90407524689684404</v>
      </c>
      <c r="H28" s="195">
        <v>1.0550239612141199</v>
      </c>
      <c r="I28" s="195">
        <v>1.0854135004486301</v>
      </c>
      <c r="J28" s="195">
        <v>1.1292340849514499</v>
      </c>
      <c r="K28" s="195">
        <v>1.17399921618655</v>
      </c>
      <c r="L28" s="195">
        <v>1.1452772945920799</v>
      </c>
      <c r="M28" s="195">
        <v>1.12595397111943</v>
      </c>
    </row>
    <row r="29" spans="2:13" x14ac:dyDescent="0.25">
      <c r="B29" s="192"/>
      <c r="C29" s="189">
        <v>3</v>
      </c>
      <c r="D29" s="190">
        <v>1</v>
      </c>
      <c r="E29" s="191">
        <v>0.770774501392261</v>
      </c>
      <c r="F29" s="191">
        <v>0.56117912975039796</v>
      </c>
      <c r="G29" s="191">
        <v>0.65014248239152705</v>
      </c>
      <c r="H29" s="191">
        <v>0.66427164702337005</v>
      </c>
      <c r="I29" s="191">
        <v>0.66953972001789497</v>
      </c>
      <c r="J29" s="191">
        <v>0.64738208042674905</v>
      </c>
      <c r="K29" s="191">
        <v>0.69336366460133203</v>
      </c>
      <c r="L29" s="191">
        <v>0.27534793478788999</v>
      </c>
      <c r="M29" s="191">
        <v>0.66158655458776305</v>
      </c>
    </row>
    <row r="30" spans="2:13" x14ac:dyDescent="0.25">
      <c r="B30" s="192"/>
      <c r="C30" s="196"/>
      <c r="D30" s="197">
        <v>2</v>
      </c>
      <c r="E30" s="198">
        <v>0.76901055723992096</v>
      </c>
      <c r="F30" s="198">
        <v>0.62567904718811096</v>
      </c>
      <c r="G30" s="198">
        <v>0.86422241272829203</v>
      </c>
      <c r="H30" s="198">
        <v>0.84505628653278397</v>
      </c>
      <c r="I30" s="198">
        <v>0.74857930944441498</v>
      </c>
      <c r="J30" s="198">
        <v>0.78326137496988602</v>
      </c>
      <c r="K30" s="198">
        <v>0.84813147087574703</v>
      </c>
      <c r="L30" s="198">
        <v>0.330761700919735</v>
      </c>
      <c r="M30" s="198">
        <v>0.77782181261679895</v>
      </c>
    </row>
    <row r="31" spans="2:13" x14ac:dyDescent="0.25">
      <c r="B31" s="192"/>
      <c r="C31" s="193"/>
      <c r="D31" s="194">
        <v>3</v>
      </c>
      <c r="E31" s="199">
        <v>1.09569231791248</v>
      </c>
      <c r="F31" s="199">
        <v>1.21735697923342</v>
      </c>
      <c r="G31" s="199">
        <v>1.2507543218403201</v>
      </c>
      <c r="H31" s="199">
        <v>1.1164944810883</v>
      </c>
      <c r="I31" s="199">
        <v>1.06174760097335</v>
      </c>
      <c r="J31" s="199">
        <v>1.06887875186421</v>
      </c>
      <c r="K31" s="199">
        <v>0.95173269731691701</v>
      </c>
      <c r="L31" s="199">
        <v>0.39975414023479899</v>
      </c>
      <c r="M31" s="199">
        <v>1.0746963797050999</v>
      </c>
    </row>
    <row r="32" spans="2:13" x14ac:dyDescent="0.25">
      <c r="B32" s="200"/>
      <c r="C32" s="189">
        <v>4</v>
      </c>
      <c r="D32" s="190">
        <v>1</v>
      </c>
      <c r="E32" s="191">
        <v>0.69358748536118897</v>
      </c>
      <c r="F32" s="191">
        <v>0.54807204806284504</v>
      </c>
      <c r="G32" s="191">
        <v>0.66771017936750099</v>
      </c>
      <c r="H32" s="191">
        <v>0.66573905238660103</v>
      </c>
      <c r="I32" s="191">
        <v>0.68852806707298198</v>
      </c>
      <c r="J32" s="191">
        <v>0.62307805765826896</v>
      </c>
      <c r="K32" s="191">
        <v>0.71181937454284006</v>
      </c>
      <c r="L32" s="191">
        <v>0</v>
      </c>
      <c r="M32" s="191">
        <v>0.66086376395144997</v>
      </c>
    </row>
    <row r="33" spans="2:13" x14ac:dyDescent="0.25">
      <c r="B33" s="196"/>
      <c r="C33" s="196"/>
      <c r="D33" s="197">
        <v>2</v>
      </c>
      <c r="E33" s="198">
        <v>0.86015500105826903</v>
      </c>
      <c r="F33" s="198">
        <v>0.91801536739769996</v>
      </c>
      <c r="G33" s="198">
        <v>0.93512086795793004</v>
      </c>
      <c r="H33" s="198">
        <v>0.79185353007290604</v>
      </c>
      <c r="I33" s="198">
        <v>0.80861795874865405</v>
      </c>
      <c r="J33" s="198">
        <v>0.81156724356490295</v>
      </c>
      <c r="K33" s="198">
        <v>0.84115182010531597</v>
      </c>
      <c r="L33" s="198">
        <v>0</v>
      </c>
      <c r="M33" s="198">
        <v>0.82051931259309496</v>
      </c>
    </row>
    <row r="34" spans="2:13" x14ac:dyDescent="0.25">
      <c r="B34" s="192"/>
      <c r="C34" s="196"/>
      <c r="D34" s="197">
        <v>3</v>
      </c>
      <c r="E34" s="198">
        <v>0.81717296078547297</v>
      </c>
      <c r="F34" s="198">
        <v>1.2723903339089799</v>
      </c>
      <c r="G34" s="198">
        <v>0.92442394089915303</v>
      </c>
      <c r="H34" s="198">
        <v>1.0206694039659701</v>
      </c>
      <c r="I34" s="198">
        <v>0.98678896723931497</v>
      </c>
      <c r="J34" s="198">
        <v>1.0352959618844499</v>
      </c>
      <c r="K34" s="198">
        <v>0.92653895638141603</v>
      </c>
      <c r="L34" s="198">
        <v>0</v>
      </c>
      <c r="M34" s="198">
        <v>1.0059048818771299</v>
      </c>
    </row>
    <row r="35" spans="2:13" x14ac:dyDescent="0.25">
      <c r="B35" s="192"/>
      <c r="C35" s="193"/>
      <c r="D35" s="194">
        <v>4</v>
      </c>
      <c r="E35" s="199">
        <v>1.2406047794508599</v>
      </c>
      <c r="F35" s="199">
        <v>1.27850918617468</v>
      </c>
      <c r="G35" s="199">
        <v>1.1427627370883</v>
      </c>
      <c r="H35" s="199">
        <v>1.1093094876124201</v>
      </c>
      <c r="I35" s="199">
        <v>1.1359987952370501</v>
      </c>
      <c r="J35" s="199">
        <v>1.2740720489513999</v>
      </c>
      <c r="K35" s="199">
        <v>0.88459134673449202</v>
      </c>
      <c r="L35" s="199">
        <v>0.40197518939852001</v>
      </c>
      <c r="M35" s="199">
        <v>1.15924789146353</v>
      </c>
    </row>
    <row r="36" spans="2:13" x14ac:dyDescent="0.25">
      <c r="B36" s="188" t="s">
        <v>104</v>
      </c>
      <c r="C36" s="189">
        <v>2</v>
      </c>
      <c r="D36" s="190">
        <v>1</v>
      </c>
      <c r="E36" s="191">
        <v>0.75360161489052102</v>
      </c>
      <c r="F36" s="191">
        <v>0.81176664458902803</v>
      </c>
      <c r="G36" s="191">
        <v>0.499523490224487</v>
      </c>
      <c r="H36" s="191">
        <v>0.54824927916800803</v>
      </c>
      <c r="I36" s="191">
        <v>0.664958011081763</v>
      </c>
      <c r="J36" s="191">
        <v>0.812486941744613</v>
      </c>
      <c r="K36" s="191">
        <v>0.90448114354617504</v>
      </c>
      <c r="L36" s="191">
        <v>0.933538456496256</v>
      </c>
      <c r="M36" s="191">
        <v>0.795276922785499</v>
      </c>
    </row>
    <row r="37" spans="2:13" x14ac:dyDescent="0.25">
      <c r="B37" s="192"/>
      <c r="C37" s="193"/>
      <c r="D37" s="194">
        <v>2</v>
      </c>
      <c r="E37" s="195">
        <v>0.761629631187694</v>
      </c>
      <c r="F37" s="195">
        <v>0.58879718502376299</v>
      </c>
      <c r="G37" s="195">
        <v>1.81680781253162</v>
      </c>
      <c r="H37" s="195">
        <v>1.02174904226244</v>
      </c>
      <c r="I37" s="195">
        <v>1.0805117452397599</v>
      </c>
      <c r="J37" s="195">
        <v>1.17654144890435</v>
      </c>
      <c r="K37" s="195">
        <v>1.31400049622618</v>
      </c>
      <c r="L37" s="195">
        <v>1.19929064769205</v>
      </c>
      <c r="M37" s="195">
        <v>1.1815722092091101</v>
      </c>
    </row>
    <row r="38" spans="2:13" x14ac:dyDescent="0.25">
      <c r="B38" s="192"/>
      <c r="C38" s="189">
        <v>3</v>
      </c>
      <c r="D38" s="190">
        <v>1</v>
      </c>
      <c r="E38" s="191">
        <v>0.54694892859749999</v>
      </c>
      <c r="F38" s="191">
        <v>0.68773662726836204</v>
      </c>
      <c r="G38" s="191">
        <v>0.62516112986486805</v>
      </c>
      <c r="H38" s="191">
        <v>0.660203480495274</v>
      </c>
      <c r="I38" s="191">
        <v>0.58622905184745999</v>
      </c>
      <c r="J38" s="191">
        <v>0.60302323752947895</v>
      </c>
      <c r="K38" s="191">
        <v>0.64237181746383998</v>
      </c>
      <c r="L38" s="191">
        <v>0.107250372713442</v>
      </c>
      <c r="M38" s="191">
        <v>0.60694636878320896</v>
      </c>
    </row>
    <row r="39" spans="2:13" x14ac:dyDescent="0.25">
      <c r="B39" s="196"/>
      <c r="C39" s="196"/>
      <c r="D39" s="197">
        <v>2</v>
      </c>
      <c r="E39" s="198">
        <v>0.69183881450056794</v>
      </c>
      <c r="F39" s="198">
        <v>0.83360784081863004</v>
      </c>
      <c r="G39" s="198">
        <v>0.86907244688287799</v>
      </c>
      <c r="H39" s="198">
        <v>0.80768092924437895</v>
      </c>
      <c r="I39" s="198">
        <v>0.77262557570443102</v>
      </c>
      <c r="J39" s="198">
        <v>0.80666822874056598</v>
      </c>
      <c r="K39" s="198">
        <v>0.773832795768994</v>
      </c>
      <c r="L39" s="198">
        <v>0.53225086911878905</v>
      </c>
      <c r="M39" s="198">
        <v>0.789509675608429</v>
      </c>
    </row>
    <row r="40" spans="2:13" x14ac:dyDescent="0.25">
      <c r="B40" s="196"/>
      <c r="C40" s="193"/>
      <c r="D40" s="194">
        <v>3</v>
      </c>
      <c r="E40" s="199">
        <v>1.2245026138152599</v>
      </c>
      <c r="F40" s="199">
        <v>0.94515495368467595</v>
      </c>
      <c r="G40" s="199">
        <v>1.2451269375115599</v>
      </c>
      <c r="H40" s="199">
        <v>1.1333536916204801</v>
      </c>
      <c r="I40" s="199">
        <v>1.0642769848842399</v>
      </c>
      <c r="J40" s="199">
        <v>1.10971290711398</v>
      </c>
      <c r="K40" s="199">
        <v>1.2435102468058801</v>
      </c>
      <c r="L40" s="199">
        <v>0.66822365475309498</v>
      </c>
      <c r="M40" s="199">
        <v>1.0938925050252</v>
      </c>
    </row>
    <row r="41" spans="2:13" x14ac:dyDescent="0.25">
      <c r="B41" s="196"/>
      <c r="C41" s="189">
        <v>4</v>
      </c>
      <c r="D41" s="190">
        <v>1</v>
      </c>
      <c r="E41" s="191">
        <v>0.61988185291272602</v>
      </c>
      <c r="F41" s="191">
        <v>0.64208128210009796</v>
      </c>
      <c r="G41" s="191">
        <v>0.63305623141920497</v>
      </c>
      <c r="H41" s="191">
        <v>0.672154282898623</v>
      </c>
      <c r="I41" s="191">
        <v>0.60341227817013399</v>
      </c>
      <c r="J41" s="191">
        <v>0.59964490521870295</v>
      </c>
      <c r="K41" s="191">
        <v>0.73659104557954602</v>
      </c>
      <c r="L41" s="191">
        <v>0</v>
      </c>
      <c r="M41" s="191">
        <v>0.62197039075722604</v>
      </c>
    </row>
    <row r="42" spans="2:13" x14ac:dyDescent="0.25">
      <c r="B42" s="192"/>
      <c r="C42" s="196"/>
      <c r="D42" s="197">
        <v>2</v>
      </c>
      <c r="E42" s="198">
        <v>0.86023920571232104</v>
      </c>
      <c r="F42" s="198">
        <v>0.79525541436457203</v>
      </c>
      <c r="G42" s="198">
        <v>0.76981822792175703</v>
      </c>
      <c r="H42" s="198">
        <v>0.82646699277339997</v>
      </c>
      <c r="I42" s="198">
        <v>0.77974245359065097</v>
      </c>
      <c r="J42" s="198">
        <v>0.76710464976140103</v>
      </c>
      <c r="K42" s="198">
        <v>0.79847860238016699</v>
      </c>
      <c r="L42" s="198">
        <v>0</v>
      </c>
      <c r="M42" s="198">
        <v>0.78676112641166096</v>
      </c>
    </row>
    <row r="43" spans="2:13" x14ac:dyDescent="0.25">
      <c r="B43" s="192"/>
      <c r="C43" s="196"/>
      <c r="D43" s="197">
        <v>3</v>
      </c>
      <c r="E43" s="198">
        <v>0.616023281602878</v>
      </c>
      <c r="F43" s="198">
        <v>0.97984830898533404</v>
      </c>
      <c r="G43" s="198">
        <v>0.94683344178322604</v>
      </c>
      <c r="H43" s="198">
        <v>0.87297964470640999</v>
      </c>
      <c r="I43" s="198">
        <v>0.89491830372259096</v>
      </c>
      <c r="J43" s="198">
        <v>1.1043000206214399</v>
      </c>
      <c r="K43" s="198">
        <v>0.93539586886367798</v>
      </c>
      <c r="L43" s="198">
        <v>0</v>
      </c>
      <c r="M43" s="198">
        <v>0.92747556891400695</v>
      </c>
    </row>
    <row r="44" spans="2:13" x14ac:dyDescent="0.25">
      <c r="B44" s="201"/>
      <c r="C44" s="193"/>
      <c r="D44" s="194">
        <v>4</v>
      </c>
      <c r="E44" s="199">
        <v>1.3362423212524699</v>
      </c>
      <c r="F44" s="199">
        <v>1.1401414116887501</v>
      </c>
      <c r="G44" s="199">
        <v>1.12582326058677</v>
      </c>
      <c r="H44" s="199">
        <v>1.08049087168818</v>
      </c>
      <c r="I44" s="199">
        <v>1.1484471984120701</v>
      </c>
      <c r="J44" s="199">
        <v>1.14308524014841</v>
      </c>
      <c r="K44" s="199">
        <v>1.26181577434866</v>
      </c>
      <c r="L44" s="199">
        <v>0</v>
      </c>
      <c r="M44" s="199">
        <v>1.13849505937724</v>
      </c>
    </row>
    <row r="45" spans="2:13" x14ac:dyDescent="0.25">
      <c r="B45" s="188" t="s">
        <v>238</v>
      </c>
      <c r="C45" s="189">
        <v>2</v>
      </c>
      <c r="D45" s="190">
        <v>1</v>
      </c>
      <c r="E45" s="191">
        <v>0.16340302533436499</v>
      </c>
      <c r="F45" s="191">
        <v>1.93448265117357</v>
      </c>
      <c r="G45" s="191">
        <v>1.4116780214154201</v>
      </c>
      <c r="H45" s="191">
        <v>0.42155596043705601</v>
      </c>
      <c r="I45" s="191">
        <v>0.89967700027873299</v>
      </c>
      <c r="J45" s="191">
        <v>0.71944317598969998</v>
      </c>
      <c r="K45" s="191">
        <v>0.86293682403626704</v>
      </c>
      <c r="L45" s="191">
        <v>0.81824028339509303</v>
      </c>
      <c r="M45" s="191">
        <v>0.80638306548712402</v>
      </c>
    </row>
    <row r="46" spans="2:13" x14ac:dyDescent="0.25">
      <c r="B46" s="192"/>
      <c r="C46" s="193"/>
      <c r="D46" s="194">
        <v>2</v>
      </c>
      <c r="E46" s="195">
        <v>0.72663808665413998</v>
      </c>
      <c r="F46" s="195">
        <v>0.49941391988822997</v>
      </c>
      <c r="G46" s="195">
        <v>0.97943947683372301</v>
      </c>
      <c r="H46" s="195">
        <v>1.0820260084365301</v>
      </c>
      <c r="I46" s="195">
        <v>0.98919908405600399</v>
      </c>
      <c r="J46" s="195">
        <v>0.99971889934437896</v>
      </c>
      <c r="K46" s="195">
        <v>1.3689103542949701</v>
      </c>
      <c r="L46" s="195">
        <v>1.5249751853586599</v>
      </c>
      <c r="M46" s="195">
        <v>1.0547517874236201</v>
      </c>
    </row>
    <row r="47" spans="2:13" x14ac:dyDescent="0.25">
      <c r="B47" s="192"/>
      <c r="C47" s="189">
        <v>3</v>
      </c>
      <c r="D47" s="190">
        <v>1</v>
      </c>
      <c r="E47" s="191">
        <v>0.21863484808727399</v>
      </c>
      <c r="F47" s="191">
        <v>0.50719544634700198</v>
      </c>
      <c r="G47" s="191">
        <v>0.73307098706052798</v>
      </c>
      <c r="H47" s="191">
        <v>0.55792308671004798</v>
      </c>
      <c r="I47" s="191">
        <v>0.78970014863738203</v>
      </c>
      <c r="J47" s="191">
        <v>0.71392301043885198</v>
      </c>
      <c r="K47" s="191">
        <v>0.36678175718886502</v>
      </c>
      <c r="L47" s="191">
        <v>0</v>
      </c>
      <c r="M47" s="191">
        <v>0.70583237379485697</v>
      </c>
    </row>
    <row r="48" spans="2:13" x14ac:dyDescent="0.25">
      <c r="B48" s="196"/>
      <c r="C48" s="196"/>
      <c r="D48" s="197">
        <v>2</v>
      </c>
      <c r="E48" s="198">
        <v>0.79556974892426402</v>
      </c>
      <c r="F48" s="198">
        <v>0.65970524142350695</v>
      </c>
      <c r="G48" s="198">
        <v>0.85280661408604697</v>
      </c>
      <c r="H48" s="198">
        <v>0.47662744954218</v>
      </c>
      <c r="I48" s="198">
        <v>0.69662974666955801</v>
      </c>
      <c r="J48" s="198">
        <v>0.64367003911549303</v>
      </c>
      <c r="K48" s="198">
        <v>0.79049594456226002</v>
      </c>
      <c r="L48" s="198">
        <v>0</v>
      </c>
      <c r="M48" s="198">
        <v>0.66882350120480505</v>
      </c>
    </row>
    <row r="49" spans="2:13" x14ac:dyDescent="0.25">
      <c r="B49" s="196"/>
      <c r="C49" s="193"/>
      <c r="D49" s="194">
        <v>3</v>
      </c>
      <c r="E49" s="199">
        <v>1.7936367218229901</v>
      </c>
      <c r="F49" s="199">
        <v>1.4507131879764199</v>
      </c>
      <c r="G49" s="199">
        <v>0.73700536901526803</v>
      </c>
      <c r="H49" s="199">
        <v>0.840579297844123</v>
      </c>
      <c r="I49" s="199">
        <v>0.94353189724311803</v>
      </c>
      <c r="J49" s="199">
        <v>0.83104170655962395</v>
      </c>
      <c r="K49" s="199">
        <v>1.1016557114594401</v>
      </c>
      <c r="L49" s="199">
        <v>0.85034078133539104</v>
      </c>
      <c r="M49" s="199">
        <v>0.91799879290388098</v>
      </c>
    </row>
    <row r="50" spans="2:13" x14ac:dyDescent="0.25">
      <c r="B50" s="196"/>
      <c r="C50" s="189">
        <v>4</v>
      </c>
      <c r="D50" s="190">
        <v>1</v>
      </c>
      <c r="E50" s="191">
        <v>1.2342566094804901</v>
      </c>
      <c r="F50" s="191">
        <v>0.46050908102303101</v>
      </c>
      <c r="G50" s="191">
        <v>0.66332023118988404</v>
      </c>
      <c r="H50" s="191">
        <v>0.77409306579433002</v>
      </c>
      <c r="I50" s="191">
        <v>0.65376821273635</v>
      </c>
      <c r="J50" s="191">
        <v>0.79909810940723303</v>
      </c>
      <c r="K50" s="191">
        <v>0.34592953794223003</v>
      </c>
      <c r="L50" s="191">
        <v>0</v>
      </c>
      <c r="M50" s="191">
        <v>0.70963223338846904</v>
      </c>
    </row>
    <row r="51" spans="2:13" x14ac:dyDescent="0.25">
      <c r="B51" s="192"/>
      <c r="C51" s="196"/>
      <c r="D51" s="197">
        <v>2</v>
      </c>
      <c r="E51" s="198">
        <v>0.91940057494416305</v>
      </c>
      <c r="F51" s="198">
        <v>0.55173280434300798</v>
      </c>
      <c r="G51" s="198">
        <v>0.630487516860467</v>
      </c>
      <c r="H51" s="198">
        <v>0.83237663788426297</v>
      </c>
      <c r="I51" s="198">
        <v>0.65020728575785902</v>
      </c>
      <c r="J51" s="198">
        <v>0.91075051504895699</v>
      </c>
      <c r="K51" s="198">
        <v>0.31447774284160901</v>
      </c>
      <c r="L51" s="198">
        <v>0</v>
      </c>
      <c r="M51" s="198">
        <v>0.72109591109209803</v>
      </c>
    </row>
    <row r="52" spans="2:13" x14ac:dyDescent="0.25">
      <c r="B52" s="192"/>
      <c r="C52" s="196"/>
      <c r="D52" s="197">
        <v>3</v>
      </c>
      <c r="E52" s="198">
        <v>0.658888370097784</v>
      </c>
      <c r="F52" s="198">
        <v>1.0720284397209401</v>
      </c>
      <c r="G52" s="198">
        <v>0.59244368494166399</v>
      </c>
      <c r="H52" s="198">
        <v>0.86083471615382501</v>
      </c>
      <c r="I52" s="198">
        <v>0.76009798917218796</v>
      </c>
      <c r="J52" s="198">
        <v>1.43562712355384</v>
      </c>
      <c r="K52" s="198">
        <v>1.58019468749044</v>
      </c>
      <c r="L52" s="198">
        <v>0</v>
      </c>
      <c r="M52" s="198">
        <v>0.86711864694964502</v>
      </c>
    </row>
    <row r="53" spans="2:13" x14ac:dyDescent="0.25">
      <c r="B53" s="201"/>
      <c r="C53" s="193"/>
      <c r="D53" s="194">
        <v>4</v>
      </c>
      <c r="E53" s="199">
        <v>1.32642337667608</v>
      </c>
      <c r="F53" s="199">
        <v>1.5791694135782099</v>
      </c>
      <c r="G53" s="199">
        <v>1.1479819274576799</v>
      </c>
      <c r="H53" s="199">
        <v>1.12354790797995</v>
      </c>
      <c r="I53" s="199">
        <v>1.0777272423453801</v>
      </c>
      <c r="J53" s="199">
        <v>1.1839794271470101</v>
      </c>
      <c r="K53" s="199">
        <v>0</v>
      </c>
      <c r="L53" s="199">
        <v>0</v>
      </c>
      <c r="M53" s="199">
        <v>1.1486913966207799</v>
      </c>
    </row>
    <row r="55" spans="2:13" x14ac:dyDescent="0.25">
      <c r="B55" s="424" t="s">
        <v>265</v>
      </c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</row>
    <row r="56" spans="2:13" ht="12.75" customHeight="1" x14ac:dyDescent="0.25">
      <c r="B56" s="181"/>
      <c r="C56" s="422" t="s">
        <v>261</v>
      </c>
      <c r="D56" s="422"/>
      <c r="E56" s="423" t="s">
        <v>87</v>
      </c>
      <c r="F56" s="423"/>
      <c r="G56" s="423"/>
      <c r="H56" s="423"/>
      <c r="I56" s="423"/>
      <c r="J56" s="423"/>
      <c r="K56" s="423"/>
      <c r="L56" s="423"/>
      <c r="M56" s="183"/>
    </row>
    <row r="57" spans="2:13" ht="26.25" x14ac:dyDescent="0.25">
      <c r="B57" s="184" t="s">
        <v>262</v>
      </c>
      <c r="C57" s="182" t="s">
        <v>263</v>
      </c>
      <c r="D57" s="185" t="s">
        <v>264</v>
      </c>
      <c r="E57" s="182" t="s">
        <v>88</v>
      </c>
      <c r="F57" s="182" t="s">
        <v>89</v>
      </c>
      <c r="G57" s="182" t="s">
        <v>90</v>
      </c>
      <c r="H57" s="186" t="s">
        <v>91</v>
      </c>
      <c r="I57" s="186" t="s">
        <v>92</v>
      </c>
      <c r="J57" s="182" t="s">
        <v>93</v>
      </c>
      <c r="K57" s="186" t="s">
        <v>94</v>
      </c>
      <c r="L57" s="182" t="s">
        <v>95</v>
      </c>
      <c r="M57" s="187" t="s">
        <v>210</v>
      </c>
    </row>
    <row r="58" spans="2:13" x14ac:dyDescent="0.25">
      <c r="B58" s="188" t="s">
        <v>101</v>
      </c>
      <c r="C58" s="189">
        <v>2</v>
      </c>
      <c r="D58" s="190">
        <v>1</v>
      </c>
      <c r="E58" s="202">
        <v>128</v>
      </c>
      <c r="F58" s="202">
        <v>169</v>
      </c>
      <c r="G58" s="202">
        <v>267</v>
      </c>
      <c r="H58" s="202">
        <v>648</v>
      </c>
      <c r="I58" s="202">
        <v>3242</v>
      </c>
      <c r="J58" s="202">
        <v>5928</v>
      </c>
      <c r="K58" s="202">
        <v>8038</v>
      </c>
      <c r="L58" s="202">
        <v>4464</v>
      </c>
      <c r="M58" s="202">
        <v>22884</v>
      </c>
    </row>
    <row r="59" spans="2:13" x14ac:dyDescent="0.25">
      <c r="B59" s="192"/>
      <c r="C59" s="193"/>
      <c r="D59" s="194">
        <v>2</v>
      </c>
      <c r="E59" s="203">
        <v>416</v>
      </c>
      <c r="F59" s="203">
        <v>547</v>
      </c>
      <c r="G59" s="203">
        <v>682</v>
      </c>
      <c r="H59" s="203">
        <v>1484</v>
      </c>
      <c r="I59" s="203">
        <v>6309</v>
      </c>
      <c r="J59" s="203">
        <v>9685</v>
      </c>
      <c r="K59" s="203">
        <v>9052</v>
      </c>
      <c r="L59" s="203">
        <v>3386</v>
      </c>
      <c r="M59" s="203">
        <v>31561</v>
      </c>
    </row>
    <row r="60" spans="2:13" x14ac:dyDescent="0.25">
      <c r="B60" s="192"/>
      <c r="C60" s="189">
        <v>3</v>
      </c>
      <c r="D60" s="190">
        <v>1</v>
      </c>
      <c r="E60" s="202">
        <v>144</v>
      </c>
      <c r="F60" s="202">
        <v>219</v>
      </c>
      <c r="G60" s="202">
        <v>260</v>
      </c>
      <c r="H60" s="202">
        <v>596</v>
      </c>
      <c r="I60" s="202">
        <v>1964</v>
      </c>
      <c r="J60" s="202">
        <v>2954</v>
      </c>
      <c r="K60" s="202">
        <v>1414</v>
      </c>
      <c r="L60" s="202">
        <v>13</v>
      </c>
      <c r="M60" s="202">
        <v>7564</v>
      </c>
    </row>
    <row r="61" spans="2:13" x14ac:dyDescent="0.25">
      <c r="B61" s="192"/>
      <c r="C61" s="196"/>
      <c r="D61" s="197">
        <v>2</v>
      </c>
      <c r="E61" s="204">
        <v>187</v>
      </c>
      <c r="F61" s="204">
        <v>266</v>
      </c>
      <c r="G61" s="204">
        <v>293</v>
      </c>
      <c r="H61" s="204">
        <v>761</v>
      </c>
      <c r="I61" s="204">
        <v>3288</v>
      </c>
      <c r="J61" s="204">
        <v>3559</v>
      </c>
      <c r="K61" s="204">
        <v>1334</v>
      </c>
      <c r="L61" s="204">
        <v>59</v>
      </c>
      <c r="M61" s="204">
        <v>9747</v>
      </c>
    </row>
    <row r="62" spans="2:13" x14ac:dyDescent="0.25">
      <c r="B62" s="192"/>
      <c r="C62" s="193"/>
      <c r="D62" s="194">
        <v>3</v>
      </c>
      <c r="E62" s="205">
        <v>575</v>
      </c>
      <c r="F62" s="205">
        <v>722</v>
      </c>
      <c r="G62" s="205">
        <v>950</v>
      </c>
      <c r="H62" s="205">
        <v>2232</v>
      </c>
      <c r="I62" s="205">
        <v>7906</v>
      </c>
      <c r="J62" s="205">
        <v>6099</v>
      </c>
      <c r="K62" s="205">
        <v>1253</v>
      </c>
      <c r="L62" s="205">
        <v>103</v>
      </c>
      <c r="M62" s="205">
        <v>19840</v>
      </c>
    </row>
    <row r="63" spans="2:13" x14ac:dyDescent="0.25">
      <c r="B63" s="192"/>
      <c r="C63" s="189">
        <v>4</v>
      </c>
      <c r="D63" s="190">
        <v>1</v>
      </c>
      <c r="E63" s="202">
        <v>105</v>
      </c>
      <c r="F63" s="202">
        <v>212</v>
      </c>
      <c r="G63" s="202">
        <v>280</v>
      </c>
      <c r="H63" s="202">
        <v>528</v>
      </c>
      <c r="I63" s="202">
        <v>2082</v>
      </c>
      <c r="J63" s="202">
        <v>2320</v>
      </c>
      <c r="K63" s="202">
        <v>508</v>
      </c>
      <c r="L63" s="202">
        <v>1</v>
      </c>
      <c r="M63" s="202">
        <v>6036</v>
      </c>
    </row>
    <row r="64" spans="2:13" x14ac:dyDescent="0.25">
      <c r="B64" s="192"/>
      <c r="C64" s="196"/>
      <c r="D64" s="197">
        <v>2</v>
      </c>
      <c r="E64" s="204">
        <v>103</v>
      </c>
      <c r="F64" s="204">
        <v>209</v>
      </c>
      <c r="G64" s="204">
        <v>271</v>
      </c>
      <c r="H64" s="204">
        <v>666</v>
      </c>
      <c r="I64" s="204">
        <v>2765</v>
      </c>
      <c r="J64" s="204">
        <v>2605</v>
      </c>
      <c r="K64" s="204">
        <v>410</v>
      </c>
      <c r="L64" s="204">
        <v>0</v>
      </c>
      <c r="M64" s="204">
        <v>7029</v>
      </c>
    </row>
    <row r="65" spans="2:13" x14ac:dyDescent="0.25">
      <c r="B65" s="192"/>
      <c r="C65" s="196"/>
      <c r="D65" s="197">
        <v>3</v>
      </c>
      <c r="E65" s="204">
        <v>111</v>
      </c>
      <c r="F65" s="204">
        <v>163</v>
      </c>
      <c r="G65" s="204">
        <v>229</v>
      </c>
      <c r="H65" s="204">
        <v>537</v>
      </c>
      <c r="I65" s="204">
        <v>1911</v>
      </c>
      <c r="J65" s="204">
        <v>1628</v>
      </c>
      <c r="K65" s="204">
        <v>181</v>
      </c>
      <c r="L65" s="204">
        <v>0</v>
      </c>
      <c r="M65" s="204">
        <v>4760</v>
      </c>
    </row>
    <row r="66" spans="2:13" x14ac:dyDescent="0.25">
      <c r="B66" s="192"/>
      <c r="C66" s="193"/>
      <c r="D66" s="194">
        <v>4</v>
      </c>
      <c r="E66" s="205">
        <v>206</v>
      </c>
      <c r="F66" s="205">
        <v>276</v>
      </c>
      <c r="G66" s="205">
        <v>375</v>
      </c>
      <c r="H66" s="205">
        <v>756</v>
      </c>
      <c r="I66" s="205">
        <v>2300</v>
      </c>
      <c r="J66" s="205">
        <v>1600</v>
      </c>
      <c r="K66" s="205">
        <v>289</v>
      </c>
      <c r="L66" s="205">
        <v>6</v>
      </c>
      <c r="M66" s="205">
        <v>5808</v>
      </c>
    </row>
    <row r="67" spans="2:13" x14ac:dyDescent="0.25">
      <c r="B67" s="188" t="s">
        <v>102</v>
      </c>
      <c r="C67" s="189">
        <v>2</v>
      </c>
      <c r="D67" s="190">
        <v>1</v>
      </c>
      <c r="E67" s="202">
        <v>30</v>
      </c>
      <c r="F67" s="202">
        <v>48</v>
      </c>
      <c r="G67" s="202">
        <v>71</v>
      </c>
      <c r="H67" s="202">
        <v>167</v>
      </c>
      <c r="I67" s="202">
        <v>1186</v>
      </c>
      <c r="J67" s="202">
        <v>2873</v>
      </c>
      <c r="K67" s="202">
        <v>2953</v>
      </c>
      <c r="L67" s="202">
        <v>1223</v>
      </c>
      <c r="M67" s="202">
        <v>8551</v>
      </c>
    </row>
    <row r="68" spans="2:13" x14ac:dyDescent="0.25">
      <c r="B68" s="192"/>
      <c r="C68" s="193"/>
      <c r="D68" s="194">
        <v>2</v>
      </c>
      <c r="E68" s="203">
        <v>147</v>
      </c>
      <c r="F68" s="203">
        <v>173</v>
      </c>
      <c r="G68" s="203">
        <v>178</v>
      </c>
      <c r="H68" s="203">
        <v>438</v>
      </c>
      <c r="I68" s="203">
        <v>1986</v>
      </c>
      <c r="J68" s="203">
        <v>3374</v>
      </c>
      <c r="K68" s="203">
        <v>2643</v>
      </c>
      <c r="L68" s="203">
        <v>847</v>
      </c>
      <c r="M68" s="203">
        <v>9786</v>
      </c>
    </row>
    <row r="69" spans="2:13" x14ac:dyDescent="0.25">
      <c r="B69" s="192"/>
      <c r="C69" s="189">
        <v>3</v>
      </c>
      <c r="D69" s="190">
        <v>1</v>
      </c>
      <c r="E69" s="202">
        <v>110</v>
      </c>
      <c r="F69" s="202">
        <v>167</v>
      </c>
      <c r="G69" s="202">
        <v>234</v>
      </c>
      <c r="H69" s="202">
        <v>555</v>
      </c>
      <c r="I69" s="202">
        <v>2105</v>
      </c>
      <c r="J69" s="202">
        <v>2165</v>
      </c>
      <c r="K69" s="202">
        <v>779</v>
      </c>
      <c r="L69" s="202">
        <v>3</v>
      </c>
      <c r="M69" s="202">
        <v>6118</v>
      </c>
    </row>
    <row r="70" spans="2:13" x14ac:dyDescent="0.25">
      <c r="B70" s="192"/>
      <c r="C70" s="196"/>
      <c r="D70" s="197">
        <v>2</v>
      </c>
      <c r="E70" s="204">
        <v>122</v>
      </c>
      <c r="F70" s="204">
        <v>158</v>
      </c>
      <c r="G70" s="204">
        <v>221</v>
      </c>
      <c r="H70" s="204">
        <v>599</v>
      </c>
      <c r="I70" s="204">
        <v>2481</v>
      </c>
      <c r="J70" s="204">
        <v>2284</v>
      </c>
      <c r="K70" s="204">
        <v>683</v>
      </c>
      <c r="L70" s="204">
        <v>22</v>
      </c>
      <c r="M70" s="204">
        <v>6570</v>
      </c>
    </row>
    <row r="71" spans="2:13" x14ac:dyDescent="0.25">
      <c r="B71" s="192"/>
      <c r="C71" s="193"/>
      <c r="D71" s="194">
        <v>3</v>
      </c>
      <c r="E71" s="205">
        <v>276</v>
      </c>
      <c r="F71" s="205">
        <v>386</v>
      </c>
      <c r="G71" s="205">
        <v>476</v>
      </c>
      <c r="H71" s="205">
        <v>1215</v>
      </c>
      <c r="I71" s="205">
        <v>4523</v>
      </c>
      <c r="J71" s="205">
        <v>2842</v>
      </c>
      <c r="K71" s="205">
        <v>498</v>
      </c>
      <c r="L71" s="205">
        <v>28</v>
      </c>
      <c r="M71" s="205">
        <v>10244</v>
      </c>
    </row>
    <row r="72" spans="2:13" x14ac:dyDescent="0.25">
      <c r="B72" s="192"/>
      <c r="C72" s="189">
        <v>4</v>
      </c>
      <c r="D72" s="190">
        <v>1</v>
      </c>
      <c r="E72" s="202">
        <v>130</v>
      </c>
      <c r="F72" s="202">
        <v>238</v>
      </c>
      <c r="G72" s="202">
        <v>292</v>
      </c>
      <c r="H72" s="202">
        <v>735</v>
      </c>
      <c r="I72" s="202">
        <v>2389</v>
      </c>
      <c r="J72" s="202">
        <v>1891</v>
      </c>
      <c r="K72" s="202">
        <v>325</v>
      </c>
      <c r="L72" s="202">
        <v>1</v>
      </c>
      <c r="M72" s="202">
        <v>6001</v>
      </c>
    </row>
    <row r="73" spans="2:13" x14ac:dyDescent="0.25">
      <c r="B73" s="192"/>
      <c r="C73" s="196"/>
      <c r="D73" s="197">
        <v>2</v>
      </c>
      <c r="E73" s="204">
        <v>116</v>
      </c>
      <c r="F73" s="204">
        <v>196</v>
      </c>
      <c r="G73" s="204">
        <v>235</v>
      </c>
      <c r="H73" s="204">
        <v>577</v>
      </c>
      <c r="I73" s="204">
        <v>1990</v>
      </c>
      <c r="J73" s="204">
        <v>1597</v>
      </c>
      <c r="K73" s="204">
        <v>216</v>
      </c>
      <c r="L73" s="204">
        <v>0</v>
      </c>
      <c r="M73" s="204">
        <v>4927</v>
      </c>
    </row>
    <row r="74" spans="2:13" x14ac:dyDescent="0.25">
      <c r="B74" s="192"/>
      <c r="C74" s="196"/>
      <c r="D74" s="197">
        <v>3</v>
      </c>
      <c r="E74" s="204">
        <v>99</v>
      </c>
      <c r="F74" s="204">
        <v>148</v>
      </c>
      <c r="G74" s="204">
        <v>241</v>
      </c>
      <c r="H74" s="204">
        <v>502</v>
      </c>
      <c r="I74" s="204">
        <v>1368</v>
      </c>
      <c r="J74" s="204">
        <v>860</v>
      </c>
      <c r="K74" s="204">
        <v>103</v>
      </c>
      <c r="L74" s="204">
        <v>0</v>
      </c>
      <c r="M74" s="204">
        <v>3321</v>
      </c>
    </row>
    <row r="75" spans="2:13" x14ac:dyDescent="0.25">
      <c r="B75" s="192"/>
      <c r="C75" s="193"/>
      <c r="D75" s="194">
        <v>4</v>
      </c>
      <c r="E75" s="205">
        <v>153</v>
      </c>
      <c r="F75" s="205">
        <v>201</v>
      </c>
      <c r="G75" s="205">
        <v>278</v>
      </c>
      <c r="H75" s="205">
        <v>610</v>
      </c>
      <c r="I75" s="205">
        <v>1351</v>
      </c>
      <c r="J75" s="205">
        <v>706</v>
      </c>
      <c r="K75" s="205">
        <v>99</v>
      </c>
      <c r="L75" s="205">
        <v>1</v>
      </c>
      <c r="M75" s="205">
        <v>3399</v>
      </c>
    </row>
    <row r="76" spans="2:13" x14ac:dyDescent="0.25">
      <c r="B76" s="188" t="s">
        <v>103</v>
      </c>
      <c r="C76" s="189">
        <v>2</v>
      </c>
      <c r="D76" s="190">
        <v>1</v>
      </c>
      <c r="E76" s="202">
        <v>42</v>
      </c>
      <c r="F76" s="202">
        <v>54</v>
      </c>
      <c r="G76" s="202">
        <v>56</v>
      </c>
      <c r="H76" s="202">
        <v>146</v>
      </c>
      <c r="I76" s="202">
        <v>741</v>
      </c>
      <c r="J76" s="202">
        <v>1368</v>
      </c>
      <c r="K76" s="202">
        <v>1438</v>
      </c>
      <c r="L76" s="202">
        <v>572</v>
      </c>
      <c r="M76" s="202">
        <v>4417</v>
      </c>
    </row>
    <row r="77" spans="2:13" x14ac:dyDescent="0.25">
      <c r="B77" s="192"/>
      <c r="C77" s="193"/>
      <c r="D77" s="194">
        <v>2</v>
      </c>
      <c r="E77" s="203">
        <v>39</v>
      </c>
      <c r="F77" s="203">
        <v>39</v>
      </c>
      <c r="G77" s="203">
        <v>48</v>
      </c>
      <c r="H77" s="203">
        <v>143</v>
      </c>
      <c r="I77" s="203">
        <v>837</v>
      </c>
      <c r="J77" s="203">
        <v>1530</v>
      </c>
      <c r="K77" s="203">
        <v>1098</v>
      </c>
      <c r="L77" s="203">
        <v>405</v>
      </c>
      <c r="M77" s="203">
        <v>4139</v>
      </c>
    </row>
    <row r="78" spans="2:13" x14ac:dyDescent="0.25">
      <c r="B78" s="192"/>
      <c r="C78" s="189">
        <v>3</v>
      </c>
      <c r="D78" s="190">
        <v>1</v>
      </c>
      <c r="E78" s="202">
        <v>80</v>
      </c>
      <c r="F78" s="202">
        <v>91</v>
      </c>
      <c r="G78" s="202">
        <v>134</v>
      </c>
      <c r="H78" s="202">
        <v>341</v>
      </c>
      <c r="I78" s="202">
        <v>1313</v>
      </c>
      <c r="J78" s="202">
        <v>1192</v>
      </c>
      <c r="K78" s="202">
        <v>441</v>
      </c>
      <c r="L78" s="202">
        <v>2</v>
      </c>
      <c r="M78" s="202">
        <v>3594</v>
      </c>
    </row>
    <row r="79" spans="2:13" x14ac:dyDescent="0.25">
      <c r="B79" s="192"/>
      <c r="C79" s="196"/>
      <c r="D79" s="197">
        <v>2</v>
      </c>
      <c r="E79" s="204">
        <v>52</v>
      </c>
      <c r="F79" s="204">
        <v>64</v>
      </c>
      <c r="G79" s="204">
        <v>130</v>
      </c>
      <c r="H79" s="204">
        <v>351</v>
      </c>
      <c r="I79" s="204">
        <v>1409</v>
      </c>
      <c r="J79" s="204">
        <v>1229</v>
      </c>
      <c r="K79" s="204">
        <v>353</v>
      </c>
      <c r="L79" s="204">
        <v>5</v>
      </c>
      <c r="M79" s="204">
        <v>3593</v>
      </c>
    </row>
    <row r="80" spans="2:13" x14ac:dyDescent="0.25">
      <c r="B80" s="192"/>
      <c r="C80" s="193"/>
      <c r="D80" s="194">
        <v>3</v>
      </c>
      <c r="E80" s="205">
        <v>124</v>
      </c>
      <c r="F80" s="205">
        <v>198</v>
      </c>
      <c r="G80" s="205">
        <v>279</v>
      </c>
      <c r="H80" s="205">
        <v>668</v>
      </c>
      <c r="I80" s="205">
        <v>2445</v>
      </c>
      <c r="J80" s="205">
        <v>1445</v>
      </c>
      <c r="K80" s="205">
        <v>200</v>
      </c>
      <c r="L80" s="205">
        <v>12</v>
      </c>
      <c r="M80" s="205">
        <v>5371</v>
      </c>
    </row>
    <row r="81" spans="2:13" x14ac:dyDescent="0.25">
      <c r="B81" s="192"/>
      <c r="C81" s="189">
        <v>4</v>
      </c>
      <c r="D81" s="190">
        <v>1</v>
      </c>
      <c r="E81" s="202">
        <v>127</v>
      </c>
      <c r="F81" s="202">
        <v>148</v>
      </c>
      <c r="G81" s="202">
        <v>241</v>
      </c>
      <c r="H81" s="202">
        <v>580</v>
      </c>
      <c r="I81" s="202">
        <v>1802</v>
      </c>
      <c r="J81" s="202">
        <v>1166</v>
      </c>
      <c r="K81" s="202">
        <v>201</v>
      </c>
      <c r="L81" s="202">
        <v>0</v>
      </c>
      <c r="M81" s="202">
        <v>4265</v>
      </c>
    </row>
    <row r="82" spans="2:13" x14ac:dyDescent="0.25">
      <c r="B82" s="192"/>
      <c r="C82" s="196"/>
      <c r="D82" s="197">
        <v>2</v>
      </c>
      <c r="E82" s="204">
        <v>78</v>
      </c>
      <c r="F82" s="204">
        <v>131</v>
      </c>
      <c r="G82" s="204">
        <v>189</v>
      </c>
      <c r="H82" s="204">
        <v>400</v>
      </c>
      <c r="I82" s="204">
        <v>1336</v>
      </c>
      <c r="J82" s="204">
        <v>893</v>
      </c>
      <c r="K82" s="204">
        <v>133</v>
      </c>
      <c r="L82" s="204">
        <v>0</v>
      </c>
      <c r="M82" s="204">
        <v>3160</v>
      </c>
    </row>
    <row r="83" spans="2:13" x14ac:dyDescent="0.25">
      <c r="B83" s="192"/>
      <c r="C83" s="196"/>
      <c r="D83" s="197">
        <v>3</v>
      </c>
      <c r="E83" s="204">
        <v>62</v>
      </c>
      <c r="F83" s="204">
        <v>149</v>
      </c>
      <c r="G83" s="204">
        <v>134</v>
      </c>
      <c r="H83" s="204">
        <v>349</v>
      </c>
      <c r="I83" s="204">
        <v>913</v>
      </c>
      <c r="J83" s="204">
        <v>510</v>
      </c>
      <c r="K83" s="204">
        <v>50</v>
      </c>
      <c r="L83" s="204">
        <v>0</v>
      </c>
      <c r="M83" s="204">
        <v>2167</v>
      </c>
    </row>
    <row r="84" spans="2:13" x14ac:dyDescent="0.25">
      <c r="B84" s="192"/>
      <c r="C84" s="193"/>
      <c r="D84" s="194">
        <v>4</v>
      </c>
      <c r="E84" s="205">
        <v>89</v>
      </c>
      <c r="F84" s="205">
        <v>125</v>
      </c>
      <c r="G84" s="205">
        <v>151</v>
      </c>
      <c r="H84" s="205">
        <v>325</v>
      </c>
      <c r="I84" s="205">
        <v>763</v>
      </c>
      <c r="J84" s="205">
        <v>329</v>
      </c>
      <c r="K84" s="205">
        <v>37</v>
      </c>
      <c r="L84" s="205">
        <v>1</v>
      </c>
      <c r="M84" s="205">
        <v>1820</v>
      </c>
    </row>
    <row r="85" spans="2:13" x14ac:dyDescent="0.25">
      <c r="B85" s="188" t="s">
        <v>104</v>
      </c>
      <c r="C85" s="189">
        <v>2</v>
      </c>
      <c r="D85" s="190">
        <v>1</v>
      </c>
      <c r="E85" s="202">
        <v>31</v>
      </c>
      <c r="F85" s="202">
        <v>47</v>
      </c>
      <c r="G85" s="202">
        <v>35</v>
      </c>
      <c r="H85" s="202">
        <v>105</v>
      </c>
      <c r="I85" s="202">
        <v>493</v>
      </c>
      <c r="J85" s="202">
        <v>914</v>
      </c>
      <c r="K85" s="202">
        <v>831</v>
      </c>
      <c r="L85" s="202">
        <v>313</v>
      </c>
      <c r="M85" s="202">
        <v>2769</v>
      </c>
    </row>
    <row r="86" spans="2:13" x14ac:dyDescent="0.25">
      <c r="B86" s="192"/>
      <c r="C86" s="193"/>
      <c r="D86" s="194">
        <v>2</v>
      </c>
      <c r="E86" s="203">
        <v>7</v>
      </c>
      <c r="F86" s="203">
        <v>13</v>
      </c>
      <c r="G86" s="203">
        <v>35</v>
      </c>
      <c r="H86" s="203">
        <v>64</v>
      </c>
      <c r="I86" s="203">
        <v>523</v>
      </c>
      <c r="J86" s="203">
        <v>930</v>
      </c>
      <c r="K86" s="203">
        <v>633</v>
      </c>
      <c r="L86" s="203">
        <v>234</v>
      </c>
      <c r="M86" s="203">
        <v>2439</v>
      </c>
    </row>
    <row r="87" spans="2:13" x14ac:dyDescent="0.25">
      <c r="B87" s="192"/>
      <c r="C87" s="189">
        <v>3</v>
      </c>
      <c r="D87" s="190">
        <v>1</v>
      </c>
      <c r="E87" s="202">
        <v>40</v>
      </c>
      <c r="F87" s="202">
        <v>70</v>
      </c>
      <c r="G87" s="202">
        <v>85</v>
      </c>
      <c r="H87" s="202">
        <v>206</v>
      </c>
      <c r="I87" s="202">
        <v>744</v>
      </c>
      <c r="J87" s="202">
        <v>609</v>
      </c>
      <c r="K87" s="202">
        <v>177</v>
      </c>
      <c r="L87" s="202">
        <v>1</v>
      </c>
      <c r="M87" s="202">
        <v>1932</v>
      </c>
    </row>
    <row r="88" spans="2:13" x14ac:dyDescent="0.25">
      <c r="B88" s="192"/>
      <c r="C88" s="196"/>
      <c r="D88" s="197">
        <v>2</v>
      </c>
      <c r="E88" s="204">
        <v>35</v>
      </c>
      <c r="F88" s="204">
        <v>58</v>
      </c>
      <c r="G88" s="204">
        <v>83</v>
      </c>
      <c r="H88" s="204">
        <v>232</v>
      </c>
      <c r="I88" s="204">
        <v>1109</v>
      </c>
      <c r="J88" s="204">
        <v>844</v>
      </c>
      <c r="K88" s="204">
        <v>158</v>
      </c>
      <c r="L88" s="204">
        <v>4</v>
      </c>
      <c r="M88" s="204">
        <v>2523</v>
      </c>
    </row>
    <row r="89" spans="2:13" x14ac:dyDescent="0.25">
      <c r="B89" s="192"/>
      <c r="C89" s="193"/>
      <c r="D89" s="194">
        <v>3</v>
      </c>
      <c r="E89" s="205">
        <v>77</v>
      </c>
      <c r="F89" s="205">
        <v>93</v>
      </c>
      <c r="G89" s="205">
        <v>157</v>
      </c>
      <c r="H89" s="205">
        <v>399</v>
      </c>
      <c r="I89" s="205">
        <v>1748</v>
      </c>
      <c r="J89" s="205">
        <v>978</v>
      </c>
      <c r="K89" s="205">
        <v>118</v>
      </c>
      <c r="L89" s="205">
        <v>8</v>
      </c>
      <c r="M89" s="205">
        <v>3578</v>
      </c>
    </row>
    <row r="90" spans="2:13" x14ac:dyDescent="0.25">
      <c r="B90" s="192"/>
      <c r="C90" s="189">
        <v>4</v>
      </c>
      <c r="D90" s="190">
        <v>1</v>
      </c>
      <c r="E90" s="202">
        <v>82</v>
      </c>
      <c r="F90" s="202">
        <v>121</v>
      </c>
      <c r="G90" s="202">
        <v>182</v>
      </c>
      <c r="H90" s="202">
        <v>429</v>
      </c>
      <c r="I90" s="202">
        <v>1062</v>
      </c>
      <c r="J90" s="202">
        <v>599</v>
      </c>
      <c r="K90" s="202">
        <v>92</v>
      </c>
      <c r="L90" s="202">
        <v>0</v>
      </c>
      <c r="M90" s="202">
        <v>2567</v>
      </c>
    </row>
    <row r="91" spans="2:13" x14ac:dyDescent="0.25">
      <c r="B91" s="192"/>
      <c r="C91" s="196"/>
      <c r="D91" s="197">
        <v>2</v>
      </c>
      <c r="E91" s="204">
        <v>57</v>
      </c>
      <c r="F91" s="204">
        <v>78</v>
      </c>
      <c r="G91" s="204">
        <v>114</v>
      </c>
      <c r="H91" s="204">
        <v>287</v>
      </c>
      <c r="I91" s="204">
        <v>830</v>
      </c>
      <c r="J91" s="204">
        <v>431</v>
      </c>
      <c r="K91" s="204">
        <v>57</v>
      </c>
      <c r="L91" s="204">
        <v>0</v>
      </c>
      <c r="M91" s="204">
        <v>1854</v>
      </c>
    </row>
    <row r="92" spans="2:13" x14ac:dyDescent="0.25">
      <c r="B92" s="192"/>
      <c r="C92" s="196"/>
      <c r="D92" s="197">
        <v>3</v>
      </c>
      <c r="E92" s="204">
        <v>35</v>
      </c>
      <c r="F92" s="204">
        <v>73</v>
      </c>
      <c r="G92" s="204">
        <v>90</v>
      </c>
      <c r="H92" s="204">
        <v>203</v>
      </c>
      <c r="I92" s="204">
        <v>525</v>
      </c>
      <c r="J92" s="204">
        <v>258</v>
      </c>
      <c r="K92" s="204">
        <v>19</v>
      </c>
      <c r="L92" s="204">
        <v>0</v>
      </c>
      <c r="M92" s="204">
        <v>1203</v>
      </c>
    </row>
    <row r="93" spans="2:13" x14ac:dyDescent="0.25">
      <c r="B93" s="201"/>
      <c r="C93" s="193"/>
      <c r="D93" s="194">
        <v>4</v>
      </c>
      <c r="E93" s="205">
        <v>64</v>
      </c>
      <c r="F93" s="205">
        <v>77</v>
      </c>
      <c r="G93" s="205">
        <v>98</v>
      </c>
      <c r="H93" s="205">
        <v>214</v>
      </c>
      <c r="I93" s="205">
        <v>483</v>
      </c>
      <c r="J93" s="205">
        <v>132</v>
      </c>
      <c r="K93" s="205">
        <v>19</v>
      </c>
      <c r="L93" s="205">
        <v>0</v>
      </c>
      <c r="M93" s="205">
        <v>1087</v>
      </c>
    </row>
    <row r="94" spans="2:13" x14ac:dyDescent="0.25">
      <c r="B94" s="188" t="s">
        <v>238</v>
      </c>
      <c r="C94" s="189">
        <v>2</v>
      </c>
      <c r="D94" s="190">
        <v>1</v>
      </c>
      <c r="E94" s="202">
        <v>1</v>
      </c>
      <c r="F94" s="202">
        <v>9</v>
      </c>
      <c r="G94" s="202">
        <v>14</v>
      </c>
      <c r="H94" s="202">
        <v>23</v>
      </c>
      <c r="I94" s="202">
        <v>242</v>
      </c>
      <c r="J94" s="202">
        <v>262</v>
      </c>
      <c r="K94" s="202">
        <v>143</v>
      </c>
      <c r="L94" s="202">
        <v>43</v>
      </c>
      <c r="M94" s="202">
        <v>737</v>
      </c>
    </row>
    <row r="95" spans="2:13" x14ac:dyDescent="0.25">
      <c r="B95" s="192"/>
      <c r="C95" s="193"/>
      <c r="D95" s="194">
        <v>2</v>
      </c>
      <c r="E95" s="203">
        <v>1</v>
      </c>
      <c r="F95" s="203">
        <v>1</v>
      </c>
      <c r="G95" s="203">
        <v>8</v>
      </c>
      <c r="H95" s="203">
        <v>49</v>
      </c>
      <c r="I95" s="203">
        <v>317</v>
      </c>
      <c r="J95" s="203">
        <v>294</v>
      </c>
      <c r="K95" s="203">
        <v>125</v>
      </c>
      <c r="L95" s="203">
        <v>36</v>
      </c>
      <c r="M95" s="203">
        <v>831</v>
      </c>
    </row>
    <row r="96" spans="2:13" x14ac:dyDescent="0.25">
      <c r="B96" s="192"/>
      <c r="C96" s="189">
        <v>3</v>
      </c>
      <c r="D96" s="190">
        <v>1</v>
      </c>
      <c r="E96" s="202">
        <v>5</v>
      </c>
      <c r="F96" s="202">
        <v>9</v>
      </c>
      <c r="G96" s="202">
        <v>15</v>
      </c>
      <c r="H96" s="202">
        <v>36</v>
      </c>
      <c r="I96" s="202">
        <v>193</v>
      </c>
      <c r="J96" s="202">
        <v>117</v>
      </c>
      <c r="K96" s="202">
        <v>11</v>
      </c>
      <c r="L96" s="202">
        <v>0</v>
      </c>
      <c r="M96" s="202">
        <v>386</v>
      </c>
    </row>
    <row r="97" spans="2:13" x14ac:dyDescent="0.25">
      <c r="B97" s="192"/>
      <c r="C97" s="196"/>
      <c r="D97" s="197">
        <v>2</v>
      </c>
      <c r="E97" s="204">
        <v>9</v>
      </c>
      <c r="F97" s="204">
        <v>14</v>
      </c>
      <c r="G97" s="204">
        <v>27</v>
      </c>
      <c r="H97" s="204">
        <v>64</v>
      </c>
      <c r="I97" s="204">
        <v>499</v>
      </c>
      <c r="J97" s="204">
        <v>239</v>
      </c>
      <c r="K97" s="204">
        <v>25</v>
      </c>
      <c r="L97" s="204">
        <v>0</v>
      </c>
      <c r="M97" s="204">
        <v>877</v>
      </c>
    </row>
    <row r="98" spans="2:13" x14ac:dyDescent="0.25">
      <c r="B98" s="192"/>
      <c r="C98" s="193"/>
      <c r="D98" s="194">
        <v>3</v>
      </c>
      <c r="E98" s="205">
        <v>18</v>
      </c>
      <c r="F98" s="205">
        <v>35</v>
      </c>
      <c r="G98" s="205">
        <v>36</v>
      </c>
      <c r="H98" s="205">
        <v>146</v>
      </c>
      <c r="I98" s="205">
        <v>972</v>
      </c>
      <c r="J98" s="205">
        <v>340</v>
      </c>
      <c r="K98" s="205">
        <v>15</v>
      </c>
      <c r="L98" s="205">
        <v>1</v>
      </c>
      <c r="M98" s="205">
        <v>1563</v>
      </c>
    </row>
    <row r="99" spans="2:13" x14ac:dyDescent="0.25">
      <c r="B99" s="192"/>
      <c r="C99" s="189">
        <v>4</v>
      </c>
      <c r="D99" s="190">
        <v>1</v>
      </c>
      <c r="E99" s="202">
        <v>25</v>
      </c>
      <c r="F99" s="202">
        <v>17</v>
      </c>
      <c r="G99" s="202">
        <v>27</v>
      </c>
      <c r="H99" s="202">
        <v>89</v>
      </c>
      <c r="I99" s="202">
        <v>148</v>
      </c>
      <c r="J99" s="202">
        <v>63</v>
      </c>
      <c r="K99" s="202">
        <v>4</v>
      </c>
      <c r="L99" s="202">
        <v>0</v>
      </c>
      <c r="M99" s="202">
        <v>373</v>
      </c>
    </row>
    <row r="100" spans="2:13" x14ac:dyDescent="0.25">
      <c r="B100" s="192"/>
      <c r="C100" s="196"/>
      <c r="D100" s="197">
        <v>2</v>
      </c>
      <c r="E100" s="204">
        <v>10</v>
      </c>
      <c r="F100" s="204">
        <v>14</v>
      </c>
      <c r="G100" s="204">
        <v>20</v>
      </c>
      <c r="H100" s="204">
        <v>64</v>
      </c>
      <c r="I100" s="204">
        <v>121</v>
      </c>
      <c r="J100" s="204">
        <v>50</v>
      </c>
      <c r="K100" s="204">
        <v>2</v>
      </c>
      <c r="L100" s="204">
        <v>0</v>
      </c>
      <c r="M100" s="204">
        <v>281</v>
      </c>
    </row>
    <row r="101" spans="2:13" x14ac:dyDescent="0.25">
      <c r="B101" s="192"/>
      <c r="C101" s="196"/>
      <c r="D101" s="197">
        <v>3</v>
      </c>
      <c r="E101" s="204">
        <v>8</v>
      </c>
      <c r="F101" s="204">
        <v>12</v>
      </c>
      <c r="G101" s="204">
        <v>12</v>
      </c>
      <c r="H101" s="204">
        <v>40</v>
      </c>
      <c r="I101" s="204">
        <v>76</v>
      </c>
      <c r="J101" s="204">
        <v>40</v>
      </c>
      <c r="K101" s="204">
        <v>4</v>
      </c>
      <c r="L101" s="204">
        <v>0</v>
      </c>
      <c r="M101" s="204">
        <v>192</v>
      </c>
    </row>
    <row r="102" spans="2:13" x14ac:dyDescent="0.25">
      <c r="B102" s="201"/>
      <c r="C102" s="193"/>
      <c r="D102" s="194">
        <v>4</v>
      </c>
      <c r="E102" s="205">
        <v>14</v>
      </c>
      <c r="F102" s="205">
        <v>25</v>
      </c>
      <c r="G102" s="205">
        <v>29</v>
      </c>
      <c r="H102" s="205">
        <v>60</v>
      </c>
      <c r="I102" s="205">
        <v>111</v>
      </c>
      <c r="J102" s="205">
        <v>17</v>
      </c>
      <c r="K102" s="205">
        <v>0</v>
      </c>
      <c r="L102" s="205">
        <v>0</v>
      </c>
      <c r="M102" s="205">
        <v>256</v>
      </c>
    </row>
  </sheetData>
  <mergeCells count="10">
    <mergeCell ref="B1:M1"/>
    <mergeCell ref="B2:M2"/>
    <mergeCell ref="B3:M3"/>
    <mergeCell ref="B4:M4"/>
    <mergeCell ref="B6:M6"/>
    <mergeCell ref="C7:D7"/>
    <mergeCell ref="E7:L7"/>
    <mergeCell ref="B55:M55"/>
    <mergeCell ref="C56:D56"/>
    <mergeCell ref="E56:L56"/>
  </mergeCells>
  <pageMargins left="0.7" right="0.7" top="0.75" bottom="0.75" header="0.51180555555555496" footer="0.51180555555555496"/>
  <pageSetup scale="73" firstPageNumber="0" fitToHeight="0" orientation="portrait" horizontalDpi="300" verticalDpi="300" r:id="rId1"/>
  <rowBreaks count="1" manualBreakCount="1">
    <brk id="54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2"/>
  <sheetViews>
    <sheetView showGridLines="0" zoomScaleNormal="100" workbookViewId="0">
      <selection activeCell="D16" sqref="D16"/>
    </sheetView>
  </sheetViews>
  <sheetFormatPr defaultColWidth="8.5703125" defaultRowHeight="15" x14ac:dyDescent="0.25"/>
  <cols>
    <col min="1" max="1" width="15" style="5" customWidth="1"/>
    <col min="2" max="2" width="17.85546875" style="5" customWidth="1"/>
    <col min="3" max="8" width="9.85546875" style="5" customWidth="1"/>
    <col min="9" max="9" width="10.85546875" style="5" bestFit="1" customWidth="1"/>
    <col min="10" max="10" width="9.85546875" style="5" customWidth="1"/>
    <col min="11" max="11" width="12" style="5" bestFit="1" customWidth="1"/>
    <col min="12" max="13" width="9.85546875" style="5" customWidth="1"/>
    <col min="14" max="1024" width="8.5703125" style="5"/>
  </cols>
  <sheetData>
    <row r="1" spans="1:13" x14ac:dyDescent="0.25">
      <c r="B1" s="383" t="s">
        <v>53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x14ac:dyDescent="0.25">
      <c r="B2" s="384" t="s">
        <v>54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B3" s="385" t="s">
        <v>55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</row>
    <row r="4" spans="1:13" x14ac:dyDescent="0.25">
      <c r="B4" s="384" t="s">
        <v>56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x14ac:dyDescent="0.25">
      <c r="B5" s="384" t="s">
        <v>57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</row>
    <row r="7" spans="1:13" ht="39" x14ac:dyDescent="0.25"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</row>
    <row r="8" spans="1:13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 t="s">
        <v>69</v>
      </c>
      <c r="B9" s="8"/>
      <c r="C9" s="9">
        <v>1089931</v>
      </c>
      <c r="D9" s="9">
        <v>941817.10345217702</v>
      </c>
      <c r="E9" s="281">
        <v>1.1572639698354601</v>
      </c>
      <c r="F9" s="11">
        <v>161248.49804499999</v>
      </c>
      <c r="G9" s="11">
        <v>176122.030847288</v>
      </c>
      <c r="H9" s="281">
        <v>0.91554984500953795</v>
      </c>
      <c r="I9" s="9">
        <v>290864842.44069999</v>
      </c>
      <c r="J9" s="281">
        <v>1</v>
      </c>
      <c r="K9" s="11">
        <v>81145526.038679004</v>
      </c>
      <c r="L9" s="281">
        <v>1</v>
      </c>
      <c r="M9" s="285">
        <v>1</v>
      </c>
    </row>
    <row r="10" spans="1:13" x14ac:dyDescent="0.25">
      <c r="A10" s="7"/>
      <c r="B10" s="12"/>
      <c r="C10" s="13"/>
      <c r="D10" s="13"/>
      <c r="E10" s="282"/>
      <c r="F10" s="15"/>
      <c r="G10" s="15"/>
      <c r="H10" s="282"/>
      <c r="I10" s="13"/>
      <c r="J10" s="282"/>
      <c r="K10" s="15"/>
      <c r="L10" s="282"/>
      <c r="M10" s="282"/>
    </row>
    <row r="11" spans="1:13" x14ac:dyDescent="0.25">
      <c r="A11" s="7" t="s">
        <v>70</v>
      </c>
      <c r="B11" s="16" t="s">
        <v>71</v>
      </c>
      <c r="C11" s="17">
        <v>3883</v>
      </c>
      <c r="D11" s="17">
        <v>3452.8974577815102</v>
      </c>
      <c r="E11" s="283">
        <v>1.1245627903745601</v>
      </c>
      <c r="F11" s="19">
        <v>171.25189399999999</v>
      </c>
      <c r="G11" s="19">
        <v>156.72771433190701</v>
      </c>
      <c r="H11" s="283">
        <v>1.09267141890001</v>
      </c>
      <c r="I11" s="17">
        <v>11821566.639621999</v>
      </c>
      <c r="J11" s="283">
        <v>4.0642817263252203E-2</v>
      </c>
      <c r="K11" s="19">
        <v>596775.660837751</v>
      </c>
      <c r="L11" s="283">
        <v>7.35438772746744E-3</v>
      </c>
      <c r="M11" s="286">
        <v>8.8988137133055195E-4</v>
      </c>
    </row>
    <row r="12" spans="1:13" x14ac:dyDescent="0.25">
      <c r="A12" s="7"/>
      <c r="B12" s="20" t="s">
        <v>72</v>
      </c>
      <c r="C12" s="13">
        <v>4188</v>
      </c>
      <c r="D12" s="13">
        <v>3608.9791656408902</v>
      </c>
      <c r="E12" s="282">
        <v>1.1604389517877101</v>
      </c>
      <c r="F12" s="15">
        <v>191.243255</v>
      </c>
      <c r="G12" s="15">
        <v>185.92105506452401</v>
      </c>
      <c r="H12" s="282">
        <v>1.0286261280823099</v>
      </c>
      <c r="I12" s="13">
        <v>11878917.295047</v>
      </c>
      <c r="J12" s="282">
        <v>4.0839990132079299E-2</v>
      </c>
      <c r="K12" s="15">
        <v>707384.11179653497</v>
      </c>
      <c r="L12" s="282">
        <v>8.7174752118724507E-3</v>
      </c>
      <c r="M12" s="287">
        <v>1.0556376971699399E-3</v>
      </c>
    </row>
    <row r="13" spans="1:13" x14ac:dyDescent="0.25">
      <c r="A13" s="7"/>
      <c r="B13" s="20" t="s">
        <v>73</v>
      </c>
      <c r="C13" s="13">
        <v>4244</v>
      </c>
      <c r="D13" s="13">
        <v>3300.71946883188</v>
      </c>
      <c r="E13" s="282">
        <v>1.28578027914076</v>
      </c>
      <c r="F13" s="15">
        <v>187.38127700000001</v>
      </c>
      <c r="G13" s="15">
        <v>176.87333943416999</v>
      </c>
      <c r="H13" s="282">
        <v>1.0594093920510901</v>
      </c>
      <c r="I13" s="13">
        <v>8400881.5827750005</v>
      </c>
      <c r="J13" s="282">
        <v>2.88824235761245E-2</v>
      </c>
      <c r="K13" s="15">
        <v>513244.20755638601</v>
      </c>
      <c r="L13" s="282">
        <v>6.3249846616527201E-3</v>
      </c>
      <c r="M13" s="287">
        <v>1.00426584103798E-3</v>
      </c>
    </row>
    <row r="14" spans="1:13" x14ac:dyDescent="0.25">
      <c r="A14" s="7"/>
      <c r="B14" s="20" t="s">
        <v>74</v>
      </c>
      <c r="C14" s="13">
        <v>9429</v>
      </c>
      <c r="D14" s="13">
        <v>7270.9612280363199</v>
      </c>
      <c r="E14" s="282">
        <v>1.29680240401261</v>
      </c>
      <c r="F14" s="15">
        <v>502.607439</v>
      </c>
      <c r="G14" s="15">
        <v>419.11220008052197</v>
      </c>
      <c r="H14" s="282">
        <v>1.19921929951797</v>
      </c>
      <c r="I14" s="13">
        <v>11585315.137964999</v>
      </c>
      <c r="J14" s="282">
        <v>3.9830579181555602E-2</v>
      </c>
      <c r="K14" s="15">
        <v>720772.34037536697</v>
      </c>
      <c r="L14" s="282">
        <v>8.8824655598609605E-3</v>
      </c>
      <c r="M14" s="287">
        <v>2.3796693580255398E-3</v>
      </c>
    </row>
    <row r="15" spans="1:13" x14ac:dyDescent="0.25">
      <c r="A15" s="7"/>
      <c r="B15" s="20" t="s">
        <v>75</v>
      </c>
      <c r="C15" s="13">
        <v>15572</v>
      </c>
      <c r="D15" s="13">
        <v>11389.1382348435</v>
      </c>
      <c r="E15" s="282">
        <v>1.36726762630377</v>
      </c>
      <c r="F15" s="15">
        <v>1169.862016</v>
      </c>
      <c r="G15" s="15">
        <v>1078.63656684322</v>
      </c>
      <c r="H15" s="282">
        <v>1.0845747789023701</v>
      </c>
      <c r="I15" s="13">
        <v>18065073.162195999</v>
      </c>
      <c r="J15" s="282">
        <v>6.2108135897789102E-2</v>
      </c>
      <c r="K15" s="15">
        <v>2176704.3662400302</v>
      </c>
      <c r="L15" s="282">
        <v>2.6824699678482299E-2</v>
      </c>
      <c r="M15" s="287">
        <v>6.1243704813879101E-3</v>
      </c>
    </row>
    <row r="16" spans="1:13" x14ac:dyDescent="0.25">
      <c r="A16" s="7"/>
      <c r="B16" s="20" t="s">
        <v>76</v>
      </c>
      <c r="C16" s="13">
        <v>25784</v>
      </c>
      <c r="D16" s="13">
        <v>19843.8442761435</v>
      </c>
      <c r="E16" s="282">
        <v>1.29934500801328</v>
      </c>
      <c r="F16" s="15">
        <v>3156.9155770000002</v>
      </c>
      <c r="G16" s="15">
        <v>3215.1815267107199</v>
      </c>
      <c r="H16" s="282">
        <v>0.98187786623347395</v>
      </c>
      <c r="I16" s="13">
        <v>28955880.076588001</v>
      </c>
      <c r="J16" s="282">
        <v>9.9550979876474294E-2</v>
      </c>
      <c r="K16" s="15">
        <v>6823575.0681302696</v>
      </c>
      <c r="L16" s="282">
        <v>8.40905888622588E-2</v>
      </c>
      <c r="M16" s="287">
        <v>1.8255419331943398E-2</v>
      </c>
    </row>
    <row r="17" spans="1:13" x14ac:dyDescent="0.25">
      <c r="A17" s="7"/>
      <c r="B17" s="20" t="s">
        <v>77</v>
      </c>
      <c r="C17" s="13">
        <v>43195</v>
      </c>
      <c r="D17" s="13">
        <v>37085.1547962884</v>
      </c>
      <c r="E17" s="282">
        <v>1.1647517783672099</v>
      </c>
      <c r="F17" s="15">
        <v>7516.9073289999997</v>
      </c>
      <c r="G17" s="15">
        <v>8317.4173632529692</v>
      </c>
      <c r="H17" s="282">
        <v>0.90375497593884202</v>
      </c>
      <c r="I17" s="13">
        <v>40314674.006360002</v>
      </c>
      <c r="J17" s="282">
        <v>0.13860277394845</v>
      </c>
      <c r="K17" s="15">
        <v>14127442.370002599</v>
      </c>
      <c r="L17" s="282">
        <v>0.174100077474001</v>
      </c>
      <c r="M17" s="287">
        <v>4.72253091974894E-2</v>
      </c>
    </row>
    <row r="18" spans="1:13" x14ac:dyDescent="0.25">
      <c r="A18" s="7"/>
      <c r="B18" s="20" t="s">
        <v>78</v>
      </c>
      <c r="C18" s="13">
        <v>64778</v>
      </c>
      <c r="D18" s="13">
        <v>55682.445390597299</v>
      </c>
      <c r="E18" s="282">
        <v>1.16334689587714</v>
      </c>
      <c r="F18" s="15">
        <v>12619.277114</v>
      </c>
      <c r="G18" s="15">
        <v>13938.2773596061</v>
      </c>
      <c r="H18" s="282">
        <v>0.90536848911985301</v>
      </c>
      <c r="I18" s="13">
        <v>41600436.431740001</v>
      </c>
      <c r="J18" s="282">
        <v>0.143023254658979</v>
      </c>
      <c r="K18" s="15">
        <v>16617228.339632099</v>
      </c>
      <c r="L18" s="282">
        <v>0.20478305029055199</v>
      </c>
      <c r="M18" s="287">
        <v>7.91398855245522E-2</v>
      </c>
    </row>
    <row r="19" spans="1:13" x14ac:dyDescent="0.25">
      <c r="A19" s="7"/>
      <c r="B19" s="20" t="s">
        <v>79</v>
      </c>
      <c r="C19" s="13">
        <v>192597</v>
      </c>
      <c r="D19" s="13">
        <v>164399.15476230599</v>
      </c>
      <c r="E19" s="282">
        <v>1.17152062173594</v>
      </c>
      <c r="F19" s="15">
        <v>32937.350374000001</v>
      </c>
      <c r="G19" s="15">
        <v>36144.961458767597</v>
      </c>
      <c r="H19" s="282">
        <v>0.91125703402874902</v>
      </c>
      <c r="I19" s="13">
        <v>64297431.103386998</v>
      </c>
      <c r="J19" s="282">
        <v>0.22105604295058701</v>
      </c>
      <c r="K19" s="15">
        <v>23703248.926199999</v>
      </c>
      <c r="L19" s="282">
        <v>0.29210789655737202</v>
      </c>
      <c r="M19" s="287">
        <v>0.20522680373875599</v>
      </c>
    </row>
    <row r="20" spans="1:13" x14ac:dyDescent="0.25">
      <c r="A20" s="7"/>
      <c r="B20" s="20" t="s">
        <v>80</v>
      </c>
      <c r="C20" s="13">
        <v>268544</v>
      </c>
      <c r="D20" s="13">
        <v>231902.094123622</v>
      </c>
      <c r="E20" s="282">
        <v>1.15800592924722</v>
      </c>
      <c r="F20" s="15">
        <v>34141.193023</v>
      </c>
      <c r="G20" s="15">
        <v>37998.986233033</v>
      </c>
      <c r="H20" s="282">
        <v>0.89847641759770502</v>
      </c>
      <c r="I20" s="13">
        <v>36668683.243986003</v>
      </c>
      <c r="J20" s="282">
        <v>0.12606777407778899</v>
      </c>
      <c r="K20" s="15">
        <v>10824621.718798</v>
      </c>
      <c r="L20" s="282">
        <v>0.133397640599906</v>
      </c>
      <c r="M20" s="287">
        <v>0.21575373648729401</v>
      </c>
    </row>
    <row r="21" spans="1:13" x14ac:dyDescent="0.25">
      <c r="A21" s="7"/>
      <c r="B21" s="20" t="s">
        <v>81</v>
      </c>
      <c r="C21" s="13">
        <v>310762</v>
      </c>
      <c r="D21" s="13">
        <v>270053.779583522</v>
      </c>
      <c r="E21" s="282">
        <v>1.1507411615540399</v>
      </c>
      <c r="F21" s="15">
        <v>29764.645960000002</v>
      </c>
      <c r="G21" s="15">
        <v>30394.962351476999</v>
      </c>
      <c r="H21" s="282">
        <v>0.97926247171527103</v>
      </c>
      <c r="I21" s="13">
        <v>14204642.896895999</v>
      </c>
      <c r="J21" s="282">
        <v>4.8835888097379702E-2</v>
      </c>
      <c r="K21" s="15">
        <v>3136219.8960642298</v>
      </c>
      <c r="L21" s="282">
        <v>3.86493260832311E-2</v>
      </c>
      <c r="M21" s="287">
        <v>0.17257899085794601</v>
      </c>
    </row>
    <row r="22" spans="1:13" x14ac:dyDescent="0.25">
      <c r="A22" s="7"/>
      <c r="B22" s="20" t="s">
        <v>82</v>
      </c>
      <c r="C22" s="13">
        <v>127324</v>
      </c>
      <c r="D22" s="13">
        <v>114842.875899682</v>
      </c>
      <c r="E22" s="282">
        <v>1.10868000302623</v>
      </c>
      <c r="F22" s="15">
        <v>26906.825527000001</v>
      </c>
      <c r="G22" s="15">
        <v>29994.737515582099</v>
      </c>
      <c r="H22" s="282">
        <v>0.89705154155864897</v>
      </c>
      <c r="I22" s="13">
        <v>2799005.4377239998</v>
      </c>
      <c r="J22" s="282">
        <v>9.6230448968566799E-3</v>
      </c>
      <c r="K22" s="15">
        <v>1008343.60259729</v>
      </c>
      <c r="L22" s="282">
        <v>1.2426361030879801E-2</v>
      </c>
      <c r="M22" s="287">
        <v>0.170306561713395</v>
      </c>
    </row>
    <row r="23" spans="1:13" x14ac:dyDescent="0.25">
      <c r="A23" s="7"/>
      <c r="B23" s="21" t="s">
        <v>83</v>
      </c>
      <c r="C23" s="22">
        <v>19631</v>
      </c>
      <c r="D23" s="22">
        <v>18985.059064882</v>
      </c>
      <c r="E23" s="284">
        <v>1.0340236463268599</v>
      </c>
      <c r="F23" s="24">
        <v>11983.037259999999</v>
      </c>
      <c r="G23" s="24">
        <v>14100.236163104701</v>
      </c>
      <c r="H23" s="284">
        <v>0.84984656436857298</v>
      </c>
      <c r="I23" s="22">
        <v>272335.42641399999</v>
      </c>
      <c r="J23" s="284">
        <v>9.3629544268321904E-4</v>
      </c>
      <c r="K23" s="24">
        <v>189965.43044845801</v>
      </c>
      <c r="L23" s="284">
        <v>2.3410462624631799E-3</v>
      </c>
      <c r="M23" s="288">
        <v>8.0059468399672595E-2</v>
      </c>
    </row>
    <row r="24" spans="1:13" x14ac:dyDescent="0.25">
      <c r="A24" s="7"/>
      <c r="B24" s="12"/>
      <c r="C24" s="13"/>
      <c r="D24" s="13"/>
      <c r="E24" s="282"/>
      <c r="F24" s="15"/>
      <c r="G24" s="15"/>
      <c r="H24" s="282"/>
      <c r="I24" s="13"/>
      <c r="J24" s="282"/>
      <c r="K24" s="15"/>
      <c r="L24" s="282"/>
      <c r="M24" s="282"/>
    </row>
    <row r="25" spans="1:13" x14ac:dyDescent="0.25">
      <c r="A25" s="7" t="s">
        <v>84</v>
      </c>
      <c r="B25" s="16" t="s">
        <v>85</v>
      </c>
      <c r="C25" s="17">
        <v>607887</v>
      </c>
      <c r="D25" s="17">
        <v>522203.33409999299</v>
      </c>
      <c r="E25" s="283">
        <v>1.16408103952014</v>
      </c>
      <c r="F25" s="19">
        <v>107755.764539</v>
      </c>
      <c r="G25" s="19">
        <v>117850.48943640701</v>
      </c>
      <c r="H25" s="283">
        <v>0.91434295312915204</v>
      </c>
      <c r="I25" s="17">
        <v>156866681.06343499</v>
      </c>
      <c r="J25" s="283">
        <v>0.53931124761293903</v>
      </c>
      <c r="K25" s="19">
        <v>53249398.103332996</v>
      </c>
      <c r="L25" s="283">
        <v>0.65622099828339298</v>
      </c>
      <c r="M25" s="286">
        <v>0.66914109989222303</v>
      </c>
    </row>
    <row r="26" spans="1:13" x14ac:dyDescent="0.25">
      <c r="A26" s="7"/>
      <c r="B26" s="21" t="s">
        <v>86</v>
      </c>
      <c r="C26" s="22">
        <v>482044</v>
      </c>
      <c r="D26" s="22">
        <v>419613.76935218502</v>
      </c>
      <c r="E26" s="284">
        <v>1.14878022411943</v>
      </c>
      <c r="F26" s="24">
        <v>53492.733505999997</v>
      </c>
      <c r="G26" s="24">
        <v>58271.541410881902</v>
      </c>
      <c r="H26" s="284">
        <v>0.917990707141489</v>
      </c>
      <c r="I26" s="22">
        <v>133998161.37726501</v>
      </c>
      <c r="J26" s="284">
        <v>0.46068875238705997</v>
      </c>
      <c r="K26" s="24">
        <v>27896127.935346</v>
      </c>
      <c r="L26" s="284">
        <v>0.34377900171660702</v>
      </c>
      <c r="M26" s="288">
        <v>0.33085890010777702</v>
      </c>
    </row>
    <row r="27" spans="1:13" x14ac:dyDescent="0.25">
      <c r="A27" s="7"/>
      <c r="B27" s="12"/>
      <c r="C27" s="13"/>
      <c r="D27" s="13"/>
      <c r="E27" s="282"/>
      <c r="F27" s="15"/>
      <c r="G27" s="15"/>
      <c r="H27" s="282"/>
      <c r="I27" s="13"/>
      <c r="J27" s="282"/>
      <c r="K27" s="15"/>
      <c r="L27" s="282"/>
      <c r="M27" s="282"/>
    </row>
    <row r="28" spans="1:13" x14ac:dyDescent="0.25">
      <c r="A28" s="7" t="s">
        <v>87</v>
      </c>
      <c r="B28" s="16" t="s">
        <v>88</v>
      </c>
      <c r="C28" s="17">
        <v>11511</v>
      </c>
      <c r="D28" s="17">
        <v>7253.3496458830296</v>
      </c>
      <c r="E28" s="283">
        <v>1.5869909161946401</v>
      </c>
      <c r="F28" s="19">
        <v>2405.963612</v>
      </c>
      <c r="G28" s="19">
        <v>2517.2659505701499</v>
      </c>
      <c r="H28" s="283">
        <v>0.95578443408216895</v>
      </c>
      <c r="I28" s="17">
        <v>19203779.394788001</v>
      </c>
      <c r="J28" s="283">
        <v>6.6023034044422793E-2</v>
      </c>
      <c r="K28" s="19">
        <v>7192204.1746349996</v>
      </c>
      <c r="L28" s="283">
        <v>8.8633403783798803E-2</v>
      </c>
      <c r="M28" s="286">
        <v>1.42927374756019E-2</v>
      </c>
    </row>
    <row r="29" spans="1:13" x14ac:dyDescent="0.25">
      <c r="A29" s="7"/>
      <c r="B29" s="20" t="s">
        <v>89</v>
      </c>
      <c r="C29" s="13">
        <v>14466</v>
      </c>
      <c r="D29" s="13">
        <v>10246.136991687699</v>
      </c>
      <c r="E29" s="282">
        <v>1.41184916927577</v>
      </c>
      <c r="F29" s="15">
        <v>3385.6431950000001</v>
      </c>
      <c r="G29" s="15">
        <v>3684.4391472818302</v>
      </c>
      <c r="H29" s="282">
        <v>0.91890327392100801</v>
      </c>
      <c r="I29" s="13">
        <v>17453883.371249001</v>
      </c>
      <c r="J29" s="282">
        <v>6.0006851377396697E-2</v>
      </c>
      <c r="K29" s="15">
        <v>6826196.3289262801</v>
      </c>
      <c r="L29" s="282">
        <v>8.4122892070136901E-2</v>
      </c>
      <c r="M29" s="287">
        <v>2.0919808439391199E-2</v>
      </c>
    </row>
    <row r="30" spans="1:13" x14ac:dyDescent="0.25">
      <c r="A30" s="7"/>
      <c r="B30" s="20" t="s">
        <v>90</v>
      </c>
      <c r="C30" s="13">
        <v>17502</v>
      </c>
      <c r="D30" s="13">
        <v>13728.1131734675</v>
      </c>
      <c r="E30" s="282">
        <v>1.27490207713514</v>
      </c>
      <c r="F30" s="15">
        <v>4591.7613789999996</v>
      </c>
      <c r="G30" s="15">
        <v>5124.0535702192901</v>
      </c>
      <c r="H30" s="282">
        <v>0.89611892539278903</v>
      </c>
      <c r="I30" s="13">
        <v>16349996.993458999</v>
      </c>
      <c r="J30" s="282">
        <v>5.62116646902499E-2</v>
      </c>
      <c r="K30" s="15">
        <v>6537985.6601384599</v>
      </c>
      <c r="L30" s="282">
        <v>8.0571116847798205E-2</v>
      </c>
      <c r="M30" s="287">
        <v>2.9093768369399801E-2</v>
      </c>
    </row>
    <row r="31" spans="1:13" x14ac:dyDescent="0.25">
      <c r="A31" s="7"/>
      <c r="B31" s="20" t="s">
        <v>91</v>
      </c>
      <c r="C31" s="13">
        <v>39728</v>
      </c>
      <c r="D31" s="13">
        <v>34857.021604083398</v>
      </c>
      <c r="E31" s="282">
        <v>1.13974166959078</v>
      </c>
      <c r="F31" s="15">
        <v>11678.463662</v>
      </c>
      <c r="G31" s="15">
        <v>13694.971593878199</v>
      </c>
      <c r="H31" s="282">
        <v>0.85275559587289695</v>
      </c>
      <c r="I31" s="13">
        <v>30579613.308782998</v>
      </c>
      <c r="J31" s="282">
        <v>0.105133411973011</v>
      </c>
      <c r="K31" s="15">
        <v>12242301.235680699</v>
      </c>
      <c r="L31" s="282">
        <v>0.150868468458079</v>
      </c>
      <c r="M31" s="287">
        <v>7.7758424247065402E-2</v>
      </c>
    </row>
    <row r="32" spans="1:13" x14ac:dyDescent="0.25">
      <c r="A32" s="7"/>
      <c r="B32" s="20" t="s">
        <v>92</v>
      </c>
      <c r="C32" s="13">
        <v>142562</v>
      </c>
      <c r="D32" s="13">
        <v>132998.759665655</v>
      </c>
      <c r="E32" s="282">
        <v>1.071904733235</v>
      </c>
      <c r="F32" s="15">
        <v>47815.044177999996</v>
      </c>
      <c r="G32" s="15">
        <v>55630.838100107299</v>
      </c>
      <c r="H32" s="282">
        <v>0.85950609070381401</v>
      </c>
      <c r="I32" s="13">
        <v>70701639.598471001</v>
      </c>
      <c r="J32" s="282">
        <v>0.24307385865270101</v>
      </c>
      <c r="K32" s="15">
        <v>25762378.878830101</v>
      </c>
      <c r="L32" s="282">
        <v>0.31748366344375001</v>
      </c>
      <c r="M32" s="287">
        <v>0.31586529994276302</v>
      </c>
    </row>
    <row r="33" spans="1:13" x14ac:dyDescent="0.25">
      <c r="A33" s="7"/>
      <c r="B33" s="20" t="s">
        <v>93</v>
      </c>
      <c r="C33" s="13">
        <v>195523</v>
      </c>
      <c r="D33" s="13">
        <v>175568.25995800499</v>
      </c>
      <c r="E33" s="282">
        <v>1.11365801567304</v>
      </c>
      <c r="F33" s="15">
        <v>40173.292186999999</v>
      </c>
      <c r="G33" s="15">
        <v>45557.2843523677</v>
      </c>
      <c r="H33" s="282">
        <v>0.88181929098923795</v>
      </c>
      <c r="I33" s="13">
        <v>55642060.483553</v>
      </c>
      <c r="J33" s="282">
        <v>0.191298680227732</v>
      </c>
      <c r="K33" s="15">
        <v>13885853.792844201</v>
      </c>
      <c r="L33" s="282">
        <v>0.17112285138462599</v>
      </c>
      <c r="M33" s="287">
        <v>0.25866885666262501</v>
      </c>
    </row>
    <row r="34" spans="1:13" x14ac:dyDescent="0.25">
      <c r="A34" s="7"/>
      <c r="B34" s="20" t="s">
        <v>94</v>
      </c>
      <c r="C34" s="13">
        <v>265633</v>
      </c>
      <c r="D34" s="13">
        <v>226868.466217924</v>
      </c>
      <c r="E34" s="282">
        <v>1.1708678796498699</v>
      </c>
      <c r="F34" s="15">
        <v>25857.241763000002</v>
      </c>
      <c r="G34" s="15">
        <v>26208.171141484199</v>
      </c>
      <c r="H34" s="282">
        <v>0.98660992495089705</v>
      </c>
      <c r="I34" s="13">
        <v>41735363.583108999</v>
      </c>
      <c r="J34" s="282">
        <v>0.14348713730026599</v>
      </c>
      <c r="K34" s="15">
        <v>5565750.0761368703</v>
      </c>
      <c r="L34" s="282">
        <v>6.8589734367904401E-2</v>
      </c>
      <c r="M34" s="287">
        <v>0.14880688699421599</v>
      </c>
    </row>
    <row r="35" spans="1:13" x14ac:dyDescent="0.25">
      <c r="A35" s="7"/>
      <c r="B35" s="21" t="s">
        <v>95</v>
      </c>
      <c r="C35" s="22">
        <v>403006</v>
      </c>
      <c r="D35" s="22">
        <v>340296.99619547202</v>
      </c>
      <c r="E35" s="284">
        <v>1.1842772769246199</v>
      </c>
      <c r="F35" s="24">
        <v>25341.088069000001</v>
      </c>
      <c r="G35" s="24">
        <v>23705.006991379902</v>
      </c>
      <c r="H35" s="284">
        <v>1.06901837566279</v>
      </c>
      <c r="I35" s="22">
        <v>39198505.707287997</v>
      </c>
      <c r="J35" s="284">
        <v>0.13476536173422099</v>
      </c>
      <c r="K35" s="24">
        <v>3132855.8914874699</v>
      </c>
      <c r="L35" s="284">
        <v>3.8607869643905599E-2</v>
      </c>
      <c r="M35" s="288">
        <v>0.13459421786893799</v>
      </c>
    </row>
    <row r="36" spans="1:13" x14ac:dyDescent="0.25">
      <c r="A36" s="7"/>
      <c r="B36" s="12"/>
      <c r="C36" s="13"/>
      <c r="D36" s="13"/>
      <c r="E36" s="282"/>
      <c r="F36" s="15"/>
      <c r="G36" s="15"/>
      <c r="H36" s="282"/>
      <c r="I36" s="13"/>
      <c r="J36" s="282"/>
      <c r="K36" s="15"/>
      <c r="L36" s="282"/>
      <c r="M36" s="282"/>
    </row>
    <row r="37" spans="1:13" x14ac:dyDescent="0.25">
      <c r="A37" s="7" t="s">
        <v>96</v>
      </c>
      <c r="B37" s="16" t="s">
        <v>97</v>
      </c>
      <c r="C37" s="17">
        <v>176981</v>
      </c>
      <c r="D37" s="17">
        <v>129619.206391663</v>
      </c>
      <c r="E37" s="283">
        <v>1.3653917881986299</v>
      </c>
      <c r="F37" s="19">
        <v>834.06485799999996</v>
      </c>
      <c r="G37" s="19">
        <v>610.36306725976601</v>
      </c>
      <c r="H37" s="283">
        <v>1.3665061055292</v>
      </c>
      <c r="I37" s="17">
        <v>6084081.4461310003</v>
      </c>
      <c r="J37" s="283">
        <v>2.0917211564926E-2</v>
      </c>
      <c r="K37" s="19">
        <v>31469.2668102998</v>
      </c>
      <c r="L37" s="283">
        <v>3.8781271558088802E-4</v>
      </c>
      <c r="M37" s="286">
        <v>3.4655690961740001E-3</v>
      </c>
    </row>
    <row r="38" spans="1:13" x14ac:dyDescent="0.25">
      <c r="A38" s="7"/>
      <c r="B38" s="20" t="s">
        <v>98</v>
      </c>
      <c r="C38" s="13">
        <v>196885</v>
      </c>
      <c r="D38" s="13">
        <v>149828.16141865001</v>
      </c>
      <c r="E38" s="282">
        <v>1.31407205518503</v>
      </c>
      <c r="F38" s="15">
        <v>2758.1614989999998</v>
      </c>
      <c r="G38" s="15">
        <v>2134.50887544236</v>
      </c>
      <c r="H38" s="282">
        <v>1.2921761678917301</v>
      </c>
      <c r="I38" s="13">
        <v>21979352.890822001</v>
      </c>
      <c r="J38" s="282">
        <v>7.5565519388281002E-2</v>
      </c>
      <c r="K38" s="15">
        <v>316800.449139309</v>
      </c>
      <c r="L38" s="282">
        <v>3.9041024761895401E-3</v>
      </c>
      <c r="M38" s="287">
        <v>1.2119488204704701E-2</v>
      </c>
    </row>
    <row r="39" spans="1:13" x14ac:dyDescent="0.25">
      <c r="A39" s="7"/>
      <c r="B39" s="20" t="s">
        <v>99</v>
      </c>
      <c r="C39" s="13">
        <v>162470</v>
      </c>
      <c r="D39" s="13">
        <v>126195.204770062</v>
      </c>
      <c r="E39" s="282">
        <v>1.2874498701914501</v>
      </c>
      <c r="F39" s="15">
        <v>4958.2189369999996</v>
      </c>
      <c r="G39" s="15">
        <v>3914.73702290949</v>
      </c>
      <c r="H39" s="282">
        <v>1.2665522378601499</v>
      </c>
      <c r="I39" s="13">
        <v>32991159.781374998</v>
      </c>
      <c r="J39" s="282">
        <v>0.113424364060435</v>
      </c>
      <c r="K39" s="15">
        <v>962305.52832565503</v>
      </c>
      <c r="L39" s="282">
        <v>1.18590090582069E-2</v>
      </c>
      <c r="M39" s="287">
        <v>2.22274124598522E-2</v>
      </c>
    </row>
    <row r="40" spans="1:13" x14ac:dyDescent="0.25">
      <c r="A40" s="7"/>
      <c r="B40" s="20" t="s">
        <v>100</v>
      </c>
      <c r="C40" s="13">
        <v>175367</v>
      </c>
      <c r="D40" s="13">
        <v>145294.27579480701</v>
      </c>
      <c r="E40" s="282">
        <v>1.2069780384718201</v>
      </c>
      <c r="F40" s="15">
        <v>10358.975942999999</v>
      </c>
      <c r="G40" s="15">
        <v>8766.4100112140695</v>
      </c>
      <c r="H40" s="282">
        <v>1.1816668316618399</v>
      </c>
      <c r="I40" s="13">
        <v>42326170.729483001</v>
      </c>
      <c r="J40" s="282">
        <v>0.14551834582109099</v>
      </c>
      <c r="K40" s="15">
        <v>2469735.6441955701</v>
      </c>
      <c r="L40" s="282">
        <v>3.04358818626469E-2</v>
      </c>
      <c r="M40" s="287">
        <v>4.9774636194237602E-2</v>
      </c>
    </row>
    <row r="41" spans="1:13" x14ac:dyDescent="0.25">
      <c r="A41" s="7"/>
      <c r="B41" s="20" t="s">
        <v>101</v>
      </c>
      <c r="C41" s="13">
        <v>221220</v>
      </c>
      <c r="D41" s="13">
        <v>214231.96048173701</v>
      </c>
      <c r="E41" s="282">
        <v>1.0326190336052099</v>
      </c>
      <c r="F41" s="15">
        <v>28263.879843999999</v>
      </c>
      <c r="G41" s="15">
        <v>28049.077568237099</v>
      </c>
      <c r="H41" s="282">
        <v>1.0076580869813001</v>
      </c>
      <c r="I41" s="13">
        <v>79937252.549510002</v>
      </c>
      <c r="J41" s="282">
        <v>0.27482610781950101</v>
      </c>
      <c r="K41" s="15">
        <v>10515296.414645599</v>
      </c>
      <c r="L41" s="282">
        <v>0.12958565835944399</v>
      </c>
      <c r="M41" s="287">
        <v>0.15925933532164299</v>
      </c>
    </row>
    <row r="42" spans="1:13" x14ac:dyDescent="0.25">
      <c r="A42" s="7"/>
      <c r="B42" s="20" t="s">
        <v>102</v>
      </c>
      <c r="C42" s="13">
        <v>82622</v>
      </c>
      <c r="D42" s="13">
        <v>90322.152757239004</v>
      </c>
      <c r="E42" s="282">
        <v>0.91474790489178404</v>
      </c>
      <c r="F42" s="15">
        <v>24236.284024</v>
      </c>
      <c r="G42" s="15">
        <v>26797.982431672001</v>
      </c>
      <c r="H42" s="282">
        <v>0.90440704205237699</v>
      </c>
      <c r="I42" s="13">
        <v>53059868.818039998</v>
      </c>
      <c r="J42" s="282">
        <v>0.18242104605288501</v>
      </c>
      <c r="K42" s="15">
        <v>15369045.1602563</v>
      </c>
      <c r="L42" s="282">
        <v>0.18940101704350801</v>
      </c>
      <c r="M42" s="287">
        <v>0.152155765537975</v>
      </c>
    </row>
    <row r="43" spans="1:13" x14ac:dyDescent="0.25">
      <c r="A43" s="7"/>
      <c r="B43" s="20" t="s">
        <v>103</v>
      </c>
      <c r="C43" s="13">
        <v>42898</v>
      </c>
      <c r="D43" s="13">
        <v>49404.560340624703</v>
      </c>
      <c r="E43" s="282">
        <v>0.86830041000740499</v>
      </c>
      <c r="F43" s="15">
        <v>24456.556682999999</v>
      </c>
      <c r="G43" s="15">
        <v>28323.738530732</v>
      </c>
      <c r="H43" s="282">
        <v>0.86346499267616095</v>
      </c>
      <c r="I43" s="13">
        <v>33688630.424800001</v>
      </c>
      <c r="J43" s="282">
        <v>0.115822284130707</v>
      </c>
      <c r="K43" s="15">
        <v>18876659.780343</v>
      </c>
      <c r="L43" s="282">
        <v>0.23262724024175099</v>
      </c>
      <c r="M43" s="287">
        <v>0.16081882768709899</v>
      </c>
    </row>
    <row r="44" spans="1:13" x14ac:dyDescent="0.25">
      <c r="A44" s="7"/>
      <c r="B44" s="20" t="s">
        <v>104</v>
      </c>
      <c r="C44" s="13">
        <v>25080</v>
      </c>
      <c r="D44" s="13">
        <v>29432.804507907102</v>
      </c>
      <c r="E44" s="282">
        <v>0.85211044001132397</v>
      </c>
      <c r="F44" s="15">
        <v>31642.500262000001</v>
      </c>
      <c r="G44" s="15">
        <v>37132.630784698304</v>
      </c>
      <c r="H44" s="282">
        <v>0.85214808628747296</v>
      </c>
      <c r="I44" s="13">
        <v>18637409.800074</v>
      </c>
      <c r="J44" s="282">
        <v>6.4075842386739107E-2</v>
      </c>
      <c r="K44" s="15">
        <v>22650347.442726798</v>
      </c>
      <c r="L44" s="282">
        <v>0.27913242477386002</v>
      </c>
      <c r="M44" s="287">
        <v>0.21083467301654699</v>
      </c>
    </row>
    <row r="45" spans="1:13" x14ac:dyDescent="0.25">
      <c r="A45" s="7"/>
      <c r="B45" s="20" t="s">
        <v>105</v>
      </c>
      <c r="C45" s="13">
        <v>3454</v>
      </c>
      <c r="D45" s="13">
        <v>3889.9538397279098</v>
      </c>
      <c r="E45" s="282">
        <v>0.88792827429582</v>
      </c>
      <c r="F45" s="15">
        <v>11063.080696999999</v>
      </c>
      <c r="G45" s="15">
        <v>12454.7875125546</v>
      </c>
      <c r="H45" s="282">
        <v>0.88825928871514304</v>
      </c>
      <c r="I45" s="13">
        <v>1457534.9115259999</v>
      </c>
      <c r="J45" s="282">
        <v>5.0110384579159098E-3</v>
      </c>
      <c r="K45" s="15">
        <v>4535125.0839562602</v>
      </c>
      <c r="L45" s="282">
        <v>5.5888787778571203E-2</v>
      </c>
      <c r="M45" s="287">
        <v>7.0716806140816504E-2</v>
      </c>
    </row>
    <row r="46" spans="1:13" x14ac:dyDescent="0.25">
      <c r="A46" s="7"/>
      <c r="B46" s="20" t="s">
        <v>106</v>
      </c>
      <c r="C46" s="13">
        <v>2150</v>
      </c>
      <c r="D46" s="13">
        <v>2570.0479203765999</v>
      </c>
      <c r="E46" s="282">
        <v>0.83656027693248303</v>
      </c>
      <c r="F46" s="15">
        <v>12298.059314</v>
      </c>
      <c r="G46" s="15">
        <v>14651.083164371301</v>
      </c>
      <c r="H46" s="282">
        <v>0.83939591196277896</v>
      </c>
      <c r="I46" s="13">
        <v>520013.86233899998</v>
      </c>
      <c r="J46" s="282">
        <v>1.78781958649752E-3</v>
      </c>
      <c r="K46" s="15">
        <v>2908808.3837855002</v>
      </c>
      <c r="L46" s="282">
        <v>3.5846811596230002E-2</v>
      </c>
      <c r="M46" s="287">
        <v>8.3187112332783503E-2</v>
      </c>
    </row>
    <row r="47" spans="1:13" x14ac:dyDescent="0.25">
      <c r="A47" s="7"/>
      <c r="B47" s="21" t="s">
        <v>107</v>
      </c>
      <c r="C47" s="22">
        <v>804</v>
      </c>
      <c r="D47" s="22">
        <v>1028.7752293823</v>
      </c>
      <c r="E47" s="284">
        <v>0.78151181816725901</v>
      </c>
      <c r="F47" s="24">
        <v>10378.715984</v>
      </c>
      <c r="G47" s="24">
        <v>13286.7118781974</v>
      </c>
      <c r="H47" s="284">
        <v>0.78113502265603796</v>
      </c>
      <c r="I47" s="22">
        <v>183367.22659999999</v>
      </c>
      <c r="J47" s="284">
        <v>6.3042073102177699E-4</v>
      </c>
      <c r="K47" s="24">
        <v>2509932.88449468</v>
      </c>
      <c r="L47" s="284">
        <v>3.09312540940124E-2</v>
      </c>
      <c r="M47" s="288">
        <v>7.5440374008167402E-2</v>
      </c>
    </row>
    <row r="48" spans="1:13" x14ac:dyDescent="0.25">
      <c r="A48" s="7"/>
      <c r="B48" s="12"/>
      <c r="C48" s="13"/>
      <c r="D48" s="13"/>
      <c r="E48" s="282"/>
      <c r="F48" s="15"/>
      <c r="G48" s="15"/>
      <c r="H48" s="282"/>
      <c r="I48" s="13"/>
      <c r="J48" s="282"/>
      <c r="K48" s="15"/>
      <c r="L48" s="282"/>
      <c r="M48" s="282"/>
    </row>
    <row r="49" spans="1:13" x14ac:dyDescent="0.25">
      <c r="A49" s="7" t="s">
        <v>108</v>
      </c>
      <c r="B49" s="16" t="s">
        <v>109</v>
      </c>
      <c r="C49" s="17">
        <v>784343</v>
      </c>
      <c r="D49" s="17">
        <v>703735.47064197797</v>
      </c>
      <c r="E49" s="283">
        <v>1.11454237099132</v>
      </c>
      <c r="F49" s="19">
        <v>144857.82471099999</v>
      </c>
      <c r="G49" s="19">
        <v>160188.136389191</v>
      </c>
      <c r="H49" s="283">
        <v>0.90429808334279804</v>
      </c>
      <c r="I49" s="17">
        <v>235371635.01906201</v>
      </c>
      <c r="J49" s="283">
        <v>0.80921308001343695</v>
      </c>
      <c r="K49" s="19">
        <v>76224940.599260107</v>
      </c>
      <c r="L49" s="283">
        <v>0.93936097675830699</v>
      </c>
      <c r="M49" s="286">
        <v>0.90952923730527702</v>
      </c>
    </row>
    <row r="50" spans="1:13" x14ac:dyDescent="0.25">
      <c r="A50" s="7"/>
      <c r="B50" s="20" t="s">
        <v>110</v>
      </c>
      <c r="C50" s="13">
        <v>200265</v>
      </c>
      <c r="D50" s="13">
        <v>165943.29737926801</v>
      </c>
      <c r="E50" s="282">
        <v>1.20682789339957</v>
      </c>
      <c r="F50" s="15">
        <v>14688.859019</v>
      </c>
      <c r="G50" s="15">
        <v>14590.2461568036</v>
      </c>
      <c r="H50" s="282">
        <v>1.00675882100525</v>
      </c>
      <c r="I50" s="13">
        <v>24609610.975237999</v>
      </c>
      <c r="J50" s="282">
        <v>8.4608407013835901E-2</v>
      </c>
      <c r="K50" s="15">
        <v>3173314.0168296001</v>
      </c>
      <c r="L50" s="282">
        <v>3.91064569020972E-2</v>
      </c>
      <c r="M50" s="287">
        <v>8.2841687020145993E-2</v>
      </c>
    </row>
    <row r="51" spans="1:13" x14ac:dyDescent="0.25">
      <c r="A51" s="7"/>
      <c r="B51" s="21" t="s">
        <v>111</v>
      </c>
      <c r="C51" s="22">
        <v>105323</v>
      </c>
      <c r="D51" s="22">
        <v>72138.335430931795</v>
      </c>
      <c r="E51" s="284">
        <v>1.46001428187708</v>
      </c>
      <c r="F51" s="24">
        <v>1701.8143150000001</v>
      </c>
      <c r="G51" s="24">
        <v>1343.6483012941101</v>
      </c>
      <c r="H51" s="284">
        <v>1.2665623239064401</v>
      </c>
      <c r="I51" s="22">
        <v>30883596.446400002</v>
      </c>
      <c r="J51" s="284">
        <v>0.106178512972727</v>
      </c>
      <c r="K51" s="24">
        <v>1747271.4225892799</v>
      </c>
      <c r="L51" s="284">
        <v>2.1532566339596101E-2</v>
      </c>
      <c r="M51" s="288">
        <v>7.6290756745767598E-3</v>
      </c>
    </row>
    <row r="52" spans="1:13" x14ac:dyDescent="0.25">
      <c r="A52" s="7"/>
      <c r="B52" s="12"/>
      <c r="C52" s="13"/>
      <c r="D52" s="13"/>
      <c r="E52" s="282"/>
      <c r="F52" s="15"/>
      <c r="G52" s="15"/>
      <c r="H52" s="282"/>
      <c r="I52" s="13"/>
      <c r="J52" s="282"/>
      <c r="K52" s="15"/>
      <c r="L52" s="282"/>
      <c r="M52" s="282"/>
    </row>
    <row r="53" spans="1:13" x14ac:dyDescent="0.25">
      <c r="A53" s="7" t="s">
        <v>112</v>
      </c>
      <c r="B53" s="16">
        <v>2009</v>
      </c>
      <c r="C53" s="17">
        <v>81036</v>
      </c>
      <c r="D53" s="17">
        <v>70778.228290783401</v>
      </c>
      <c r="E53" s="283">
        <v>1.1449283481224499</v>
      </c>
      <c r="F53" s="19">
        <v>8560.6137039999994</v>
      </c>
      <c r="G53" s="19">
        <v>8681.4331431603496</v>
      </c>
      <c r="H53" s="283">
        <v>0.98608300759010803</v>
      </c>
      <c r="I53" s="17">
        <v>23648588.947393999</v>
      </c>
      <c r="J53" s="283">
        <v>8.1304391238743001E-2</v>
      </c>
      <c r="K53" s="19">
        <v>5170155.3571540797</v>
      </c>
      <c r="L53" s="283">
        <v>6.3714607687547206E-2</v>
      </c>
      <c r="M53" s="286">
        <v>4.9292147617170198E-2</v>
      </c>
    </row>
    <row r="54" spans="1:13" x14ac:dyDescent="0.25">
      <c r="A54" s="7"/>
      <c r="B54" s="20">
        <v>2010</v>
      </c>
      <c r="C54" s="13">
        <v>104756</v>
      </c>
      <c r="D54" s="13">
        <v>92178.645033689798</v>
      </c>
      <c r="E54" s="282">
        <v>1.1364454311702401</v>
      </c>
      <c r="F54" s="15">
        <v>11985.891157</v>
      </c>
      <c r="G54" s="15">
        <v>12317.178964799599</v>
      </c>
      <c r="H54" s="282">
        <v>0.97310359711859695</v>
      </c>
      <c r="I54" s="13">
        <v>27838507.220639002</v>
      </c>
      <c r="J54" s="282">
        <v>9.5709426368071907E-2</v>
      </c>
      <c r="K54" s="15">
        <v>6313766.2199100303</v>
      </c>
      <c r="L54" s="282">
        <v>7.78079399830435E-2</v>
      </c>
      <c r="M54" s="287">
        <v>6.9935481129442298E-2</v>
      </c>
    </row>
    <row r="55" spans="1:13" x14ac:dyDescent="0.25">
      <c r="A55" s="7"/>
      <c r="B55" s="20">
        <v>2011</v>
      </c>
      <c r="C55" s="13">
        <v>167635</v>
      </c>
      <c r="D55" s="13">
        <v>138726.98262847299</v>
      </c>
      <c r="E55" s="282">
        <v>1.20838063961174</v>
      </c>
      <c r="F55" s="15">
        <v>20704.616865</v>
      </c>
      <c r="G55" s="15">
        <v>21394.8706312656</v>
      </c>
      <c r="H55" s="282">
        <v>0.96773741808670499</v>
      </c>
      <c r="I55" s="13">
        <v>41295789.318701997</v>
      </c>
      <c r="J55" s="282">
        <v>0.14197587089653599</v>
      </c>
      <c r="K55" s="15">
        <v>10627287.1194719</v>
      </c>
      <c r="L55" s="282">
        <v>0.13096578010235899</v>
      </c>
      <c r="M55" s="287">
        <v>0.121477537638756</v>
      </c>
    </row>
    <row r="56" spans="1:13" x14ac:dyDescent="0.25">
      <c r="A56" s="7"/>
      <c r="B56" s="20">
        <v>2012</v>
      </c>
      <c r="C56" s="13">
        <v>144731</v>
      </c>
      <c r="D56" s="13">
        <v>125500.549133971</v>
      </c>
      <c r="E56" s="282">
        <v>1.1532300137228999</v>
      </c>
      <c r="F56" s="15">
        <v>21440.592044000001</v>
      </c>
      <c r="G56" s="15">
        <v>22575.1705969789</v>
      </c>
      <c r="H56" s="282">
        <v>0.94974219361466405</v>
      </c>
      <c r="I56" s="13">
        <v>35627039.519028001</v>
      </c>
      <c r="J56" s="282">
        <v>0.122486579058765</v>
      </c>
      <c r="K56" s="15">
        <v>10394583.0896641</v>
      </c>
      <c r="L56" s="282">
        <v>0.12809804307275499</v>
      </c>
      <c r="M56" s="287">
        <v>0.128179140839872</v>
      </c>
    </row>
    <row r="57" spans="1:13" x14ac:dyDescent="0.25">
      <c r="A57" s="7"/>
      <c r="B57" s="20">
        <v>2013</v>
      </c>
      <c r="C57" s="13">
        <v>156008</v>
      </c>
      <c r="D57" s="13">
        <v>131865.09693064599</v>
      </c>
      <c r="E57" s="282">
        <v>1.1830878953666699</v>
      </c>
      <c r="F57" s="15">
        <v>22435.795503000001</v>
      </c>
      <c r="G57" s="15">
        <v>24676.248120779299</v>
      </c>
      <c r="H57" s="282">
        <v>0.90920610755681697</v>
      </c>
      <c r="I57" s="13">
        <v>40864955.336758003</v>
      </c>
      <c r="J57" s="282">
        <v>0.14049465378439199</v>
      </c>
      <c r="K57" s="15">
        <v>11404628.9513357</v>
      </c>
      <c r="L57" s="282">
        <v>0.14054538195857599</v>
      </c>
      <c r="M57" s="287">
        <v>0.140108809795497</v>
      </c>
    </row>
    <row r="58" spans="1:13" x14ac:dyDescent="0.25">
      <c r="A58" s="7"/>
      <c r="B58" s="20">
        <v>2014</v>
      </c>
      <c r="C58" s="13">
        <v>150448</v>
      </c>
      <c r="D58" s="13">
        <v>130203.423358215</v>
      </c>
      <c r="E58" s="282">
        <v>1.1554842117022399</v>
      </c>
      <c r="F58" s="15">
        <v>24148.405125000001</v>
      </c>
      <c r="G58" s="15">
        <v>27000.311860611298</v>
      </c>
      <c r="H58" s="282">
        <v>0.894375044616737</v>
      </c>
      <c r="I58" s="13">
        <v>40543715.568446003</v>
      </c>
      <c r="J58" s="282">
        <v>0.139390224092524</v>
      </c>
      <c r="K58" s="15">
        <v>11887311.498379</v>
      </c>
      <c r="L58" s="282">
        <v>0.14649373882563499</v>
      </c>
      <c r="M58" s="287">
        <v>0.15330456803568601</v>
      </c>
    </row>
    <row r="59" spans="1:13" x14ac:dyDescent="0.25">
      <c r="A59" s="7"/>
      <c r="B59" s="20">
        <v>2015</v>
      </c>
      <c r="C59" s="13">
        <v>145516</v>
      </c>
      <c r="D59" s="13">
        <v>127083.930570314</v>
      </c>
      <c r="E59" s="282">
        <v>1.1450385532377501</v>
      </c>
      <c r="F59" s="15">
        <v>25531.153614999999</v>
      </c>
      <c r="G59" s="15">
        <v>28842.462378132899</v>
      </c>
      <c r="H59" s="282">
        <v>0.885193270958607</v>
      </c>
      <c r="I59" s="13">
        <v>40581099.546254002</v>
      </c>
      <c r="J59" s="282">
        <v>0.13951875106572001</v>
      </c>
      <c r="K59" s="15">
        <v>12447156.2113111</v>
      </c>
      <c r="L59" s="282">
        <v>0.15339300660122601</v>
      </c>
      <c r="M59" s="287">
        <v>0.16376408016292701</v>
      </c>
    </row>
    <row r="60" spans="1:13" x14ac:dyDescent="0.25">
      <c r="A60" s="7"/>
      <c r="B60" s="21">
        <v>2016</v>
      </c>
      <c r="C60" s="22">
        <v>139801</v>
      </c>
      <c r="D60" s="22">
        <v>125480.247506086</v>
      </c>
      <c r="E60" s="284">
        <v>1.1141275442034799</v>
      </c>
      <c r="F60" s="24">
        <v>26441.430032</v>
      </c>
      <c r="G60" s="24">
        <v>30634.355151560601</v>
      </c>
      <c r="H60" s="284">
        <v>0.86312996964302002</v>
      </c>
      <c r="I60" s="22">
        <v>40465146.983479001</v>
      </c>
      <c r="J60" s="284">
        <v>0.13912010349524701</v>
      </c>
      <c r="K60" s="24">
        <v>12900637.5914531</v>
      </c>
      <c r="L60" s="284">
        <v>0.158981501768858</v>
      </c>
      <c r="M60" s="288">
        <v>0.17393823478064999</v>
      </c>
    </row>
    <row r="61" spans="1:13" x14ac:dyDescent="0.25">
      <c r="A61" s="7"/>
      <c r="B61" s="12"/>
      <c r="C61" s="13"/>
      <c r="D61" s="13"/>
      <c r="E61" s="14"/>
      <c r="F61" s="15"/>
      <c r="G61" s="15"/>
      <c r="H61" s="14"/>
      <c r="I61" s="13"/>
      <c r="J61" s="14"/>
      <c r="K61" s="15"/>
      <c r="L61" s="14"/>
      <c r="M61" s="14"/>
    </row>
    <row r="62" spans="1:13" x14ac:dyDescent="0.25">
      <c r="A62" s="7"/>
      <c r="B62" s="12"/>
      <c r="C62" s="13"/>
      <c r="D62" s="13"/>
      <c r="E62" s="14"/>
      <c r="F62" s="15"/>
      <c r="G62" s="15"/>
      <c r="H62" s="14"/>
      <c r="I62" s="13"/>
      <c r="J62" s="14"/>
      <c r="K62" s="15"/>
      <c r="L62" s="14"/>
      <c r="M62" s="14"/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2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J34"/>
  <sheetViews>
    <sheetView showGridLines="0" zoomScaleNormal="100" workbookViewId="0"/>
  </sheetViews>
  <sheetFormatPr defaultColWidth="8.5703125" defaultRowHeight="15" x14ac:dyDescent="0.25"/>
  <cols>
    <col min="1" max="1" width="8.5703125" style="5"/>
    <col min="2" max="2" width="17.85546875" style="5" customWidth="1"/>
    <col min="3" max="1024" width="8.5703125" style="5"/>
  </cols>
  <sheetData>
    <row r="1" spans="2:13" x14ac:dyDescent="0.25">
      <c r="B1" s="425" t="s">
        <v>266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2:13" x14ac:dyDescent="0.25">
      <c r="B2" s="426" t="s">
        <v>258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2:13" x14ac:dyDescent="0.25">
      <c r="B3" s="426" t="s">
        <v>246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2:13" x14ac:dyDescent="0.25">
      <c r="B4" s="426" t="s">
        <v>259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7" spans="2:13" x14ac:dyDescent="0.25">
      <c r="B7" s="427" t="s">
        <v>260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</row>
    <row r="8" spans="2:13" ht="12.75" customHeight="1" x14ac:dyDescent="0.25">
      <c r="B8" s="181"/>
      <c r="C8" s="422" t="s">
        <v>261</v>
      </c>
      <c r="D8" s="422"/>
      <c r="E8" s="423" t="s">
        <v>87</v>
      </c>
      <c r="F8" s="423"/>
      <c r="G8" s="423"/>
      <c r="H8" s="423"/>
      <c r="I8" s="423"/>
      <c r="J8" s="423"/>
      <c r="K8" s="423"/>
      <c r="L8" s="423"/>
      <c r="M8" s="183"/>
    </row>
    <row r="9" spans="2:13" ht="26.25" x14ac:dyDescent="0.25">
      <c r="B9" s="184" t="s">
        <v>203</v>
      </c>
      <c r="C9" s="182" t="s">
        <v>263</v>
      </c>
      <c r="D9" s="185" t="s">
        <v>264</v>
      </c>
      <c r="E9" s="182" t="s">
        <v>88</v>
      </c>
      <c r="F9" s="182" t="s">
        <v>89</v>
      </c>
      <c r="G9" s="182" t="s">
        <v>90</v>
      </c>
      <c r="H9" s="186" t="s">
        <v>91</v>
      </c>
      <c r="I9" s="186" t="s">
        <v>92</v>
      </c>
      <c r="J9" s="182" t="s">
        <v>93</v>
      </c>
      <c r="K9" s="186" t="s">
        <v>94</v>
      </c>
      <c r="L9" s="182" t="s">
        <v>95</v>
      </c>
      <c r="M9" s="187" t="s">
        <v>210</v>
      </c>
    </row>
    <row r="10" spans="2:13" x14ac:dyDescent="0.25">
      <c r="B10" s="188" t="s">
        <v>101</v>
      </c>
      <c r="C10" s="189">
        <v>2</v>
      </c>
      <c r="D10" s="190">
        <v>1</v>
      </c>
      <c r="E10" s="191">
        <v>1.0522083014031101</v>
      </c>
      <c r="F10" s="191">
        <v>1.0723135771872101</v>
      </c>
      <c r="G10" s="191">
        <v>0.81178518111898301</v>
      </c>
      <c r="H10" s="191">
        <v>0.82658824547040399</v>
      </c>
      <c r="I10" s="191">
        <v>0.77707391223437206</v>
      </c>
      <c r="J10" s="191">
        <v>0.90171521435638002</v>
      </c>
      <c r="K10" s="191">
        <v>0.98007818579490502</v>
      </c>
      <c r="L10" s="191">
        <v>1.0402243695270501</v>
      </c>
      <c r="M10" s="191">
        <v>0.88007022292788395</v>
      </c>
    </row>
    <row r="11" spans="2:13" x14ac:dyDescent="0.25">
      <c r="B11" s="192"/>
      <c r="C11" s="193"/>
      <c r="D11" s="194">
        <v>2</v>
      </c>
      <c r="E11" s="195">
        <v>1.4760143990335299</v>
      </c>
      <c r="F11" s="195">
        <v>1.2980076919111001</v>
      </c>
      <c r="G11" s="195">
        <v>1.3096570168016299</v>
      </c>
      <c r="H11" s="195">
        <v>1.04895753026421</v>
      </c>
      <c r="I11" s="195">
        <v>1.0382816679837401</v>
      </c>
      <c r="J11" s="195">
        <v>1.1297429822907299</v>
      </c>
      <c r="K11" s="195">
        <v>1.1849340891442799</v>
      </c>
      <c r="L11" s="195">
        <v>1.31368458307959</v>
      </c>
      <c r="M11" s="195">
        <v>1.1262034651142101</v>
      </c>
    </row>
    <row r="12" spans="2:13" x14ac:dyDescent="0.25">
      <c r="B12" s="188" t="s">
        <v>102</v>
      </c>
      <c r="C12" s="189">
        <v>2</v>
      </c>
      <c r="D12" s="190">
        <v>1</v>
      </c>
      <c r="E12" s="191">
        <v>0.83996583127242397</v>
      </c>
      <c r="F12" s="191">
        <v>0.80596032701946696</v>
      </c>
      <c r="G12" s="191">
        <v>0.77341056832384902</v>
      </c>
      <c r="H12" s="191">
        <v>0.70221318393828303</v>
      </c>
      <c r="I12" s="191">
        <v>0.71759280397071201</v>
      </c>
      <c r="J12" s="191">
        <v>0.80174862325400598</v>
      </c>
      <c r="K12" s="191">
        <v>0.94064455391570201</v>
      </c>
      <c r="L12" s="191">
        <v>0.82939098588607796</v>
      </c>
      <c r="M12" s="191">
        <v>0.77480073733595101</v>
      </c>
    </row>
    <row r="13" spans="2:13" x14ac:dyDescent="0.25">
      <c r="B13" s="192"/>
      <c r="C13" s="193"/>
      <c r="D13" s="194">
        <v>2</v>
      </c>
      <c r="E13" s="195">
        <v>1.53456866680141</v>
      </c>
      <c r="F13" s="195">
        <v>0.90637473633888999</v>
      </c>
      <c r="G13" s="195">
        <v>1.0166807933253901</v>
      </c>
      <c r="H13" s="195">
        <v>1.01059425834036</v>
      </c>
      <c r="I13" s="195">
        <v>0.99002804201780303</v>
      </c>
      <c r="J13" s="195">
        <v>1.1056968990335301</v>
      </c>
      <c r="K13" s="195">
        <v>1.0877789608152</v>
      </c>
      <c r="L13" s="195">
        <v>1.0867873911036201</v>
      </c>
      <c r="M13" s="195">
        <v>1.04792987322162</v>
      </c>
    </row>
    <row r="14" spans="2:13" x14ac:dyDescent="0.25">
      <c r="B14" s="188" t="s">
        <v>103</v>
      </c>
      <c r="C14" s="189">
        <v>2</v>
      </c>
      <c r="D14" s="190">
        <v>1</v>
      </c>
      <c r="E14" s="191">
        <v>0.843939313439661</v>
      </c>
      <c r="F14" s="191">
        <v>0.67119242599645301</v>
      </c>
      <c r="G14" s="191">
        <v>0.65600192897354703</v>
      </c>
      <c r="H14" s="191">
        <v>0.74953607879748596</v>
      </c>
      <c r="I14" s="191">
        <v>0.69149775899895705</v>
      </c>
      <c r="J14" s="191">
        <v>0.85585887591427301</v>
      </c>
      <c r="K14" s="191">
        <v>0.94599787722125706</v>
      </c>
      <c r="L14" s="191">
        <v>1.0934062569935601</v>
      </c>
      <c r="M14" s="191">
        <v>0.77113648970106796</v>
      </c>
    </row>
    <row r="15" spans="2:13" x14ac:dyDescent="0.25">
      <c r="B15" s="192"/>
      <c r="C15" s="193"/>
      <c r="D15" s="194">
        <v>2</v>
      </c>
      <c r="E15" s="195">
        <v>1.6518096479500399</v>
      </c>
      <c r="F15" s="195">
        <v>1.2564828811064801</v>
      </c>
      <c r="G15" s="195">
        <v>0.939743563700561</v>
      </c>
      <c r="H15" s="195">
        <v>0.86780635890545599</v>
      </c>
      <c r="I15" s="195">
        <v>1.1284706271276701</v>
      </c>
      <c r="J15" s="195">
        <v>1.1292018444399301</v>
      </c>
      <c r="K15" s="195">
        <v>1.25101533899707</v>
      </c>
      <c r="L15" s="195">
        <v>1.33324147092113</v>
      </c>
      <c r="M15" s="195">
        <v>1.12345052001311</v>
      </c>
    </row>
    <row r="16" spans="2:13" x14ac:dyDescent="0.25">
      <c r="B16" s="188" t="s">
        <v>104</v>
      </c>
      <c r="C16" s="189">
        <v>2</v>
      </c>
      <c r="D16" s="190">
        <v>1</v>
      </c>
      <c r="E16" s="191">
        <v>0.90776250353065202</v>
      </c>
      <c r="F16" s="191">
        <v>0.67142122630839696</v>
      </c>
      <c r="G16" s="191">
        <v>0.81828238433880496</v>
      </c>
      <c r="H16" s="191">
        <v>0.725586983745651</v>
      </c>
      <c r="I16" s="191">
        <v>0.64402522231407</v>
      </c>
      <c r="J16" s="191">
        <v>0.70467806297414803</v>
      </c>
      <c r="K16" s="191">
        <v>1.3444873274340201</v>
      </c>
      <c r="L16" s="191">
        <v>1.1698683803102701</v>
      </c>
      <c r="M16" s="191">
        <v>0.74982977692582597</v>
      </c>
    </row>
    <row r="17" spans="2:13" x14ac:dyDescent="0.25">
      <c r="B17" s="192"/>
      <c r="C17" s="193"/>
      <c r="D17" s="194">
        <v>2</v>
      </c>
      <c r="E17" s="195">
        <v>1.48550354721414</v>
      </c>
      <c r="F17" s="195">
        <v>1.4096185764668701</v>
      </c>
      <c r="G17" s="195">
        <v>0.86504259974543296</v>
      </c>
      <c r="H17" s="195">
        <v>0.87294776328627</v>
      </c>
      <c r="I17" s="195">
        <v>0.731530070167691</v>
      </c>
      <c r="J17" s="195">
        <v>1.0654659112036999</v>
      </c>
      <c r="K17" s="195">
        <v>0.99612910139529598</v>
      </c>
      <c r="L17" s="195">
        <v>0.97754933460736804</v>
      </c>
      <c r="M17" s="195">
        <v>0.91237377340076797</v>
      </c>
    </row>
    <row r="18" spans="2:13" x14ac:dyDescent="0.25">
      <c r="B18" s="188" t="s">
        <v>267</v>
      </c>
      <c r="C18" s="189">
        <v>2</v>
      </c>
      <c r="D18" s="190">
        <v>1</v>
      </c>
      <c r="E18" s="191">
        <v>0.40235901161655302</v>
      </c>
      <c r="F18" s="191">
        <v>1.1308690648830599</v>
      </c>
      <c r="G18" s="191">
        <v>0.39496373006630497</v>
      </c>
      <c r="H18" s="191">
        <v>0.93806838782951996</v>
      </c>
      <c r="I18" s="191">
        <v>0.610270520887776</v>
      </c>
      <c r="J18" s="191">
        <v>0.59759763392215404</v>
      </c>
      <c r="K18" s="191">
        <v>1.1873895584683201</v>
      </c>
      <c r="L18" s="191">
        <v>0.50071651061859701</v>
      </c>
      <c r="M18" s="191">
        <v>0.70734900617849905</v>
      </c>
    </row>
    <row r="19" spans="2:13" x14ac:dyDescent="0.25">
      <c r="B19" s="201"/>
      <c r="C19" s="193"/>
      <c r="D19" s="194">
        <v>2</v>
      </c>
      <c r="E19" s="195">
        <v>0</v>
      </c>
      <c r="F19" s="195">
        <v>0.343424208118083</v>
      </c>
      <c r="G19" s="195">
        <v>0.33136256693410898</v>
      </c>
      <c r="H19" s="195">
        <v>0.30522947941526701</v>
      </c>
      <c r="I19" s="195">
        <v>0.58901343852475396</v>
      </c>
      <c r="J19" s="195">
        <v>1.1703086471658199</v>
      </c>
      <c r="K19" s="195">
        <v>1.3293146363636701</v>
      </c>
      <c r="L19" s="195">
        <v>2.18113821991895</v>
      </c>
      <c r="M19" s="195">
        <v>0.69325282689474199</v>
      </c>
    </row>
    <row r="22" spans="2:13" x14ac:dyDescent="0.25">
      <c r="B22" s="427" t="s">
        <v>265</v>
      </c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</row>
    <row r="23" spans="2:13" ht="12.75" customHeight="1" x14ac:dyDescent="0.25">
      <c r="B23" s="181"/>
      <c r="C23" s="422" t="s">
        <v>261</v>
      </c>
      <c r="D23" s="422"/>
      <c r="E23" s="423" t="s">
        <v>87</v>
      </c>
      <c r="F23" s="423"/>
      <c r="G23" s="423"/>
      <c r="H23" s="423"/>
      <c r="I23" s="423"/>
      <c r="J23" s="423"/>
      <c r="K23" s="423"/>
      <c r="L23" s="423"/>
      <c r="M23" s="183"/>
    </row>
    <row r="24" spans="2:13" ht="26.25" x14ac:dyDescent="0.25">
      <c r="B24" s="184" t="s">
        <v>203</v>
      </c>
      <c r="C24" s="182" t="s">
        <v>263</v>
      </c>
      <c r="D24" s="185" t="s">
        <v>264</v>
      </c>
      <c r="E24" s="182" t="s">
        <v>88</v>
      </c>
      <c r="F24" s="182" t="s">
        <v>89</v>
      </c>
      <c r="G24" s="182" t="s">
        <v>90</v>
      </c>
      <c r="H24" s="186" t="s">
        <v>91</v>
      </c>
      <c r="I24" s="186" t="s">
        <v>92</v>
      </c>
      <c r="J24" s="182" t="s">
        <v>93</v>
      </c>
      <c r="K24" s="186" t="s">
        <v>94</v>
      </c>
      <c r="L24" s="182" t="s">
        <v>95</v>
      </c>
      <c r="M24" s="187" t="s">
        <v>210</v>
      </c>
    </row>
    <row r="25" spans="2:13" x14ac:dyDescent="0.25">
      <c r="B25" s="188" t="s">
        <v>101</v>
      </c>
      <c r="C25" s="189">
        <v>2</v>
      </c>
      <c r="D25" s="190">
        <v>1</v>
      </c>
      <c r="E25" s="202">
        <v>153</v>
      </c>
      <c r="F25" s="202">
        <v>242</v>
      </c>
      <c r="G25" s="202">
        <v>252</v>
      </c>
      <c r="H25" s="202">
        <v>665</v>
      </c>
      <c r="I25" s="202">
        <v>2260</v>
      </c>
      <c r="J25" s="202">
        <v>2546</v>
      </c>
      <c r="K25" s="202">
        <v>1502</v>
      </c>
      <c r="L25" s="202">
        <v>531</v>
      </c>
      <c r="M25" s="202">
        <v>8151</v>
      </c>
    </row>
    <row r="26" spans="2:13" x14ac:dyDescent="0.25">
      <c r="B26" s="192"/>
      <c r="C26" s="193"/>
      <c r="D26" s="194">
        <v>2</v>
      </c>
      <c r="E26" s="203">
        <v>221</v>
      </c>
      <c r="F26" s="203">
        <v>276</v>
      </c>
      <c r="G26" s="203">
        <v>327</v>
      </c>
      <c r="H26" s="203">
        <v>631</v>
      </c>
      <c r="I26" s="203">
        <v>2114</v>
      </c>
      <c r="J26" s="203">
        <v>1925</v>
      </c>
      <c r="K26" s="203">
        <v>905</v>
      </c>
      <c r="L26" s="203">
        <v>311</v>
      </c>
      <c r="M26" s="203">
        <v>6710</v>
      </c>
    </row>
    <row r="27" spans="2:13" x14ac:dyDescent="0.25">
      <c r="B27" s="188" t="s">
        <v>102</v>
      </c>
      <c r="C27" s="189">
        <v>2</v>
      </c>
      <c r="D27" s="190">
        <v>1</v>
      </c>
      <c r="E27" s="202">
        <v>63</v>
      </c>
      <c r="F27" s="202">
        <v>76</v>
      </c>
      <c r="G27" s="202">
        <v>98</v>
      </c>
      <c r="H27" s="202">
        <v>230</v>
      </c>
      <c r="I27" s="202">
        <v>781</v>
      </c>
      <c r="J27" s="202">
        <v>634</v>
      </c>
      <c r="K27" s="202">
        <v>297</v>
      </c>
      <c r="L27" s="202">
        <v>58</v>
      </c>
      <c r="M27" s="202">
        <v>2237</v>
      </c>
    </row>
    <row r="28" spans="2:13" x14ac:dyDescent="0.25">
      <c r="B28" s="192"/>
      <c r="C28" s="193"/>
      <c r="D28" s="194">
        <v>2</v>
      </c>
      <c r="E28" s="203">
        <v>79</v>
      </c>
      <c r="F28" s="203">
        <v>60</v>
      </c>
      <c r="G28" s="203">
        <v>84</v>
      </c>
      <c r="H28" s="203">
        <v>203</v>
      </c>
      <c r="I28" s="203">
        <v>633</v>
      </c>
      <c r="J28" s="203">
        <v>463</v>
      </c>
      <c r="K28" s="203">
        <v>186</v>
      </c>
      <c r="L28" s="203">
        <v>50</v>
      </c>
      <c r="M28" s="203">
        <v>1758</v>
      </c>
    </row>
    <row r="29" spans="2:13" x14ac:dyDescent="0.25">
      <c r="B29" s="188" t="s">
        <v>103</v>
      </c>
      <c r="C29" s="189">
        <v>2</v>
      </c>
      <c r="D29" s="190">
        <v>1</v>
      </c>
      <c r="E29" s="202">
        <v>26</v>
      </c>
      <c r="F29" s="202">
        <v>35</v>
      </c>
      <c r="G29" s="202">
        <v>41</v>
      </c>
      <c r="H29" s="202">
        <v>113</v>
      </c>
      <c r="I29" s="202">
        <v>319</v>
      </c>
      <c r="J29" s="202">
        <v>251</v>
      </c>
      <c r="K29" s="202">
        <v>101</v>
      </c>
      <c r="L29" s="202">
        <v>22</v>
      </c>
      <c r="M29" s="202">
        <v>908</v>
      </c>
    </row>
    <row r="30" spans="2:13" x14ac:dyDescent="0.25">
      <c r="B30" s="192"/>
      <c r="C30" s="193"/>
      <c r="D30" s="194">
        <v>2</v>
      </c>
      <c r="E30" s="203">
        <v>36</v>
      </c>
      <c r="F30" s="203">
        <v>38</v>
      </c>
      <c r="G30" s="203">
        <v>34</v>
      </c>
      <c r="H30" s="203">
        <v>78</v>
      </c>
      <c r="I30" s="203">
        <v>294</v>
      </c>
      <c r="J30" s="203">
        <v>192</v>
      </c>
      <c r="K30" s="203">
        <v>81</v>
      </c>
      <c r="L30" s="203">
        <v>26</v>
      </c>
      <c r="M30" s="203">
        <v>779</v>
      </c>
    </row>
    <row r="31" spans="2:13" x14ac:dyDescent="0.25">
      <c r="B31" s="188" t="s">
        <v>104</v>
      </c>
      <c r="C31" s="189">
        <v>2</v>
      </c>
      <c r="D31" s="190">
        <v>1</v>
      </c>
      <c r="E31" s="202">
        <v>13</v>
      </c>
      <c r="F31" s="202">
        <v>16</v>
      </c>
      <c r="G31" s="202">
        <v>27</v>
      </c>
      <c r="H31" s="202">
        <v>56</v>
      </c>
      <c r="I31" s="202">
        <v>150</v>
      </c>
      <c r="J31" s="202">
        <v>90</v>
      </c>
      <c r="K31" s="202">
        <v>54</v>
      </c>
      <c r="L31" s="202">
        <v>10</v>
      </c>
      <c r="M31" s="202">
        <v>416</v>
      </c>
    </row>
    <row r="32" spans="2:13" x14ac:dyDescent="0.25">
      <c r="B32" s="192"/>
      <c r="C32" s="193"/>
      <c r="D32" s="194">
        <v>2</v>
      </c>
      <c r="E32" s="203">
        <v>14</v>
      </c>
      <c r="F32" s="203">
        <v>19</v>
      </c>
      <c r="G32" s="203">
        <v>18</v>
      </c>
      <c r="H32" s="203">
        <v>41</v>
      </c>
      <c r="I32" s="203">
        <v>108</v>
      </c>
      <c r="J32" s="203">
        <v>87</v>
      </c>
      <c r="K32" s="203">
        <v>34</v>
      </c>
      <c r="L32" s="203">
        <v>14</v>
      </c>
      <c r="M32" s="203">
        <v>335</v>
      </c>
    </row>
    <row r="33" spans="2:13" x14ac:dyDescent="0.25">
      <c r="B33" s="188" t="s">
        <v>267</v>
      </c>
      <c r="C33" s="189">
        <v>2</v>
      </c>
      <c r="D33" s="190">
        <v>1</v>
      </c>
      <c r="E33" s="202">
        <v>1</v>
      </c>
      <c r="F33" s="202">
        <v>4</v>
      </c>
      <c r="G33" s="202">
        <v>3</v>
      </c>
      <c r="H33" s="202">
        <v>13</v>
      </c>
      <c r="I33" s="202">
        <v>21</v>
      </c>
      <c r="J33" s="202">
        <v>12</v>
      </c>
      <c r="K33" s="202">
        <v>10</v>
      </c>
      <c r="L33" s="202">
        <v>1</v>
      </c>
      <c r="M33" s="202">
        <v>65</v>
      </c>
    </row>
    <row r="34" spans="2:13" x14ac:dyDescent="0.25">
      <c r="B34" s="201"/>
      <c r="C34" s="193"/>
      <c r="D34" s="194">
        <v>2</v>
      </c>
      <c r="E34" s="203">
        <v>0</v>
      </c>
      <c r="F34" s="203">
        <v>2</v>
      </c>
      <c r="G34" s="203">
        <v>2</v>
      </c>
      <c r="H34" s="203">
        <v>3</v>
      </c>
      <c r="I34" s="203">
        <v>23</v>
      </c>
      <c r="J34" s="203">
        <v>20</v>
      </c>
      <c r="K34" s="203">
        <v>8</v>
      </c>
      <c r="L34" s="203">
        <v>3</v>
      </c>
      <c r="M34" s="203">
        <v>61</v>
      </c>
    </row>
  </sheetData>
  <mergeCells count="10">
    <mergeCell ref="B1:M1"/>
    <mergeCell ref="B2:M2"/>
    <mergeCell ref="B3:M3"/>
    <mergeCell ref="B4:M4"/>
    <mergeCell ref="B7:M7"/>
    <mergeCell ref="C8:D8"/>
    <mergeCell ref="E8:L8"/>
    <mergeCell ref="B22:M22"/>
    <mergeCell ref="C23:D23"/>
    <mergeCell ref="E23:L23"/>
  </mergeCells>
  <pageMargins left="0.7" right="0.7" top="0.75" bottom="0.75" header="0.51180555555555496" footer="0.51180555555555496"/>
  <pageSetup scale="74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MJ74"/>
  <sheetViews>
    <sheetView zoomScaleNormal="100" workbookViewId="0"/>
  </sheetViews>
  <sheetFormatPr defaultColWidth="9.140625" defaultRowHeight="15" x14ac:dyDescent="0.25"/>
  <cols>
    <col min="1" max="1" width="9.140625" style="206"/>
    <col min="2" max="2" width="12" style="206" customWidth="1"/>
    <col min="3" max="3" width="10.85546875" style="206" customWidth="1"/>
    <col min="4" max="5" width="11" style="206" customWidth="1"/>
    <col min="6" max="6" width="10.42578125" style="206" customWidth="1"/>
    <col min="7" max="13" width="11" style="206" customWidth="1"/>
    <col min="14" max="17" width="9.140625" style="206"/>
    <col min="18" max="18" width="4.42578125" style="206" customWidth="1"/>
    <col min="19" max="1024" width="9.140625" style="206"/>
  </cols>
  <sheetData>
    <row r="1" spans="2:17" x14ac:dyDescent="0.25">
      <c r="B1" s="431" t="s">
        <v>268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2:17" x14ac:dyDescent="0.25">
      <c r="B2" s="432" t="s">
        <v>54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</row>
    <row r="3" spans="2:17" x14ac:dyDescent="0.25">
      <c r="B3" s="432" t="s">
        <v>269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2:17" x14ac:dyDescent="0.25">
      <c r="B4" s="432" t="s">
        <v>134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2:17" x14ac:dyDescent="0.25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</row>
    <row r="6" spans="2:17" ht="12.75" customHeight="1" x14ac:dyDescent="0.25">
      <c r="B6" s="208"/>
      <c r="C6" s="209"/>
      <c r="D6" s="428" t="s">
        <v>270</v>
      </c>
      <c r="E6" s="428"/>
      <c r="F6" s="433" t="s">
        <v>260</v>
      </c>
      <c r="G6" s="433"/>
      <c r="H6" s="433"/>
      <c r="I6" s="433"/>
      <c r="J6" s="433"/>
      <c r="K6" s="433"/>
      <c r="L6" s="428" t="s">
        <v>271</v>
      </c>
      <c r="M6" s="428"/>
      <c r="N6" s="428"/>
      <c r="O6" s="428"/>
      <c r="P6" s="428"/>
      <c r="Q6" s="428"/>
    </row>
    <row r="7" spans="2:17" ht="12.75" customHeight="1" x14ac:dyDescent="0.25">
      <c r="B7" s="429" t="s">
        <v>272</v>
      </c>
      <c r="C7" s="429" t="s">
        <v>70</v>
      </c>
      <c r="D7" s="429" t="s">
        <v>273</v>
      </c>
      <c r="E7" s="429" t="s">
        <v>274</v>
      </c>
      <c r="F7" s="430" t="s">
        <v>87</v>
      </c>
      <c r="G7" s="430"/>
      <c r="H7" s="430"/>
      <c r="I7" s="430"/>
      <c r="J7" s="430"/>
      <c r="K7" s="430"/>
      <c r="L7" s="428" t="s">
        <v>87</v>
      </c>
      <c r="M7" s="428"/>
      <c r="N7" s="428"/>
      <c r="O7" s="428"/>
      <c r="P7" s="428"/>
      <c r="Q7" s="428"/>
    </row>
    <row r="8" spans="2:17" x14ac:dyDescent="0.25">
      <c r="B8" s="429"/>
      <c r="C8" s="429"/>
      <c r="D8" s="429"/>
      <c r="E8" s="429"/>
      <c r="F8" s="210" t="s">
        <v>275</v>
      </c>
      <c r="G8" s="210" t="s">
        <v>229</v>
      </c>
      <c r="H8" s="210" t="s">
        <v>93</v>
      </c>
      <c r="I8" s="210" t="s">
        <v>94</v>
      </c>
      <c r="J8" s="210" t="s">
        <v>95</v>
      </c>
      <c r="K8" s="211" t="s">
        <v>276</v>
      </c>
      <c r="L8" s="211" t="s">
        <v>275</v>
      </c>
      <c r="M8" s="210" t="s">
        <v>229</v>
      </c>
      <c r="N8" s="210" t="s">
        <v>93</v>
      </c>
      <c r="O8" s="210" t="s">
        <v>94</v>
      </c>
      <c r="P8" s="210" t="s">
        <v>95</v>
      </c>
      <c r="Q8" s="212" t="s">
        <v>276</v>
      </c>
    </row>
    <row r="9" spans="2:17" x14ac:dyDescent="0.25">
      <c r="B9" s="213" t="s">
        <v>277</v>
      </c>
      <c r="C9" s="211" t="s">
        <v>278</v>
      </c>
      <c r="D9" s="211" t="s">
        <v>89</v>
      </c>
      <c r="E9" s="211" t="s">
        <v>88</v>
      </c>
      <c r="F9" s="214">
        <v>0.65115032216772295</v>
      </c>
      <c r="G9" s="215">
        <v>0.74521858476832004</v>
      </c>
      <c r="H9" s="215">
        <v>0.83162322578036396</v>
      </c>
      <c r="I9" s="215">
        <v>0.87699120259258001</v>
      </c>
      <c r="J9" s="215">
        <v>0.99660213340720205</v>
      </c>
      <c r="K9" s="214">
        <v>0.820780373391652</v>
      </c>
      <c r="L9" s="216">
        <v>639</v>
      </c>
      <c r="M9" s="217">
        <v>1345</v>
      </c>
      <c r="N9" s="217">
        <v>2432</v>
      </c>
      <c r="O9" s="217">
        <v>3213</v>
      </c>
      <c r="P9" s="217">
        <v>1796</v>
      </c>
      <c r="Q9" s="218">
        <v>9425</v>
      </c>
    </row>
    <row r="10" spans="2:17" x14ac:dyDescent="0.25">
      <c r="B10" s="219"/>
      <c r="C10" s="220"/>
      <c r="D10" s="221"/>
      <c r="E10" s="221">
        <v>2</v>
      </c>
      <c r="F10" s="222">
        <v>1.3477448752952601</v>
      </c>
      <c r="G10" s="223">
        <v>1.21839026112941</v>
      </c>
      <c r="H10" s="223">
        <v>1.2574113031762599</v>
      </c>
      <c r="I10" s="223">
        <v>1.3740084014771301</v>
      </c>
      <c r="J10" s="223">
        <v>1.2724985458232501</v>
      </c>
      <c r="K10" s="222">
        <v>1.29373577199062</v>
      </c>
      <c r="L10" s="224">
        <v>1289</v>
      </c>
      <c r="M10" s="225">
        <v>1723</v>
      </c>
      <c r="N10" s="225">
        <v>2631</v>
      </c>
      <c r="O10" s="225">
        <v>3264</v>
      </c>
      <c r="P10" s="225">
        <v>1089</v>
      </c>
      <c r="Q10" s="226">
        <v>9996</v>
      </c>
    </row>
    <row r="11" spans="2:17" x14ac:dyDescent="0.25">
      <c r="B11" s="219"/>
      <c r="C11" s="220"/>
      <c r="D11" s="227"/>
      <c r="E11" s="227" t="s">
        <v>161</v>
      </c>
      <c r="F11" s="228">
        <v>0.86454874448658603</v>
      </c>
      <c r="G11" s="229">
        <v>0.90260641320718205</v>
      </c>
      <c r="H11" s="229">
        <v>0.98395422358475304</v>
      </c>
      <c r="I11" s="229">
        <v>1.0480941445160901</v>
      </c>
      <c r="J11" s="229">
        <v>1.0751279633683399</v>
      </c>
      <c r="K11" s="228">
        <v>0.97875487901962499</v>
      </c>
      <c r="L11" s="230">
        <v>1928</v>
      </c>
      <c r="M11" s="231">
        <v>3068</v>
      </c>
      <c r="N11" s="231">
        <v>5063</v>
      </c>
      <c r="O11" s="231">
        <v>6477</v>
      </c>
      <c r="P11" s="231">
        <v>2885</v>
      </c>
      <c r="Q11" s="232">
        <v>19421</v>
      </c>
    </row>
    <row r="12" spans="2:17" x14ac:dyDescent="0.25">
      <c r="B12" s="219"/>
      <c r="C12" s="233"/>
      <c r="D12" s="221">
        <v>3</v>
      </c>
      <c r="E12" s="221">
        <v>1</v>
      </c>
      <c r="F12" s="222">
        <v>0.70806134139807697</v>
      </c>
      <c r="G12" s="223">
        <v>0.65644905491248295</v>
      </c>
      <c r="H12" s="223">
        <v>0.69940578739758597</v>
      </c>
      <c r="I12" s="223">
        <v>0.66677953870629303</v>
      </c>
      <c r="J12" s="223">
        <v>0.37452263579142098</v>
      </c>
      <c r="K12" s="222">
        <v>0.68172314530225597</v>
      </c>
      <c r="L12" s="224">
        <v>941</v>
      </c>
      <c r="M12" s="225">
        <v>1432</v>
      </c>
      <c r="N12" s="225">
        <v>1505</v>
      </c>
      <c r="O12" s="225">
        <v>669</v>
      </c>
      <c r="P12" s="225">
        <v>5</v>
      </c>
      <c r="Q12" s="226">
        <v>4552</v>
      </c>
    </row>
    <row r="13" spans="2:17" x14ac:dyDescent="0.25">
      <c r="B13" s="219"/>
      <c r="C13" s="220"/>
      <c r="D13" s="221"/>
      <c r="E13" s="221">
        <v>2</v>
      </c>
      <c r="F13" s="222">
        <v>1.02032923212162</v>
      </c>
      <c r="G13" s="223">
        <v>0.83411832598736302</v>
      </c>
      <c r="H13" s="223">
        <v>0.80993424735608099</v>
      </c>
      <c r="I13" s="223">
        <v>0.86280960500929804</v>
      </c>
      <c r="J13" s="223">
        <v>0.85704315203164105</v>
      </c>
      <c r="K13" s="222">
        <v>0.86443046835783299</v>
      </c>
      <c r="L13" s="224">
        <v>633</v>
      </c>
      <c r="M13" s="225">
        <v>1064</v>
      </c>
      <c r="N13" s="225">
        <v>963</v>
      </c>
      <c r="O13" s="225">
        <v>430</v>
      </c>
      <c r="P13" s="225">
        <v>22</v>
      </c>
      <c r="Q13" s="226">
        <v>3112</v>
      </c>
    </row>
    <row r="14" spans="2:17" x14ac:dyDescent="0.25">
      <c r="B14" s="219"/>
      <c r="C14" s="220"/>
      <c r="D14" s="221"/>
      <c r="E14" s="221">
        <v>3</v>
      </c>
      <c r="F14" s="222">
        <v>1.6042110771303</v>
      </c>
      <c r="G14" s="223">
        <v>1.19070319698657</v>
      </c>
      <c r="H14" s="223">
        <v>1.1809189625993399</v>
      </c>
      <c r="I14" s="223">
        <v>1.1124781210010599</v>
      </c>
      <c r="J14" s="223">
        <v>0.594948631726962</v>
      </c>
      <c r="K14" s="222">
        <v>1.29035975619109</v>
      </c>
      <c r="L14" s="224">
        <v>1225</v>
      </c>
      <c r="M14" s="225">
        <v>1480</v>
      </c>
      <c r="N14" s="225">
        <v>1093</v>
      </c>
      <c r="O14" s="225">
        <v>269</v>
      </c>
      <c r="P14" s="225">
        <v>12</v>
      </c>
      <c r="Q14" s="226">
        <v>4079</v>
      </c>
    </row>
    <row r="15" spans="2:17" x14ac:dyDescent="0.25">
      <c r="B15" s="219"/>
      <c r="C15" s="220"/>
      <c r="D15" s="227"/>
      <c r="E15" s="227" t="s">
        <v>161</v>
      </c>
      <c r="F15" s="228">
        <v>1.02829583609896</v>
      </c>
      <c r="G15" s="229">
        <v>0.83419352211907505</v>
      </c>
      <c r="H15" s="229">
        <v>0.82123531460368104</v>
      </c>
      <c r="I15" s="229">
        <v>0.77910697607529</v>
      </c>
      <c r="J15" s="229">
        <v>0.67125504971779004</v>
      </c>
      <c r="K15" s="228">
        <v>0.86533873715390897</v>
      </c>
      <c r="L15" s="230">
        <v>2799</v>
      </c>
      <c r="M15" s="231">
        <v>3976</v>
      </c>
      <c r="N15" s="231">
        <v>3561</v>
      </c>
      <c r="O15" s="231">
        <v>1368</v>
      </c>
      <c r="P15" s="231">
        <v>39</v>
      </c>
      <c r="Q15" s="232">
        <v>11743</v>
      </c>
    </row>
    <row r="16" spans="2:17" x14ac:dyDescent="0.25">
      <c r="B16" s="219"/>
      <c r="C16" s="233"/>
      <c r="D16" s="221">
        <v>4</v>
      </c>
      <c r="E16" s="221">
        <v>1</v>
      </c>
      <c r="F16" s="222">
        <v>0.65312625906696797</v>
      </c>
      <c r="G16" s="223">
        <v>0.64884670253953702</v>
      </c>
      <c r="H16" s="223">
        <v>0.66978213287534105</v>
      </c>
      <c r="I16" s="223">
        <v>0.69787871135749702</v>
      </c>
      <c r="J16" s="223">
        <v>20.909618045254099</v>
      </c>
      <c r="K16" s="222">
        <v>0.658547190384982</v>
      </c>
      <c r="L16" s="224">
        <v>850</v>
      </c>
      <c r="M16" s="225">
        <v>1365</v>
      </c>
      <c r="N16" s="225">
        <v>1324</v>
      </c>
      <c r="O16" s="225">
        <v>276</v>
      </c>
      <c r="P16" s="225">
        <v>2</v>
      </c>
      <c r="Q16" s="226">
        <v>3817</v>
      </c>
    </row>
    <row r="17" spans="2:17" x14ac:dyDescent="0.25">
      <c r="B17" s="219"/>
      <c r="C17" s="220"/>
      <c r="D17" s="221"/>
      <c r="E17" s="234">
        <v>2</v>
      </c>
      <c r="F17" s="222">
        <v>0.96806513561999696</v>
      </c>
      <c r="G17" s="223">
        <v>0.80386377068720005</v>
      </c>
      <c r="H17" s="223">
        <v>0.81091721743414102</v>
      </c>
      <c r="I17" s="223">
        <v>0.79865139534792096</v>
      </c>
      <c r="J17" s="223">
        <v>0</v>
      </c>
      <c r="K17" s="222">
        <v>0.84608085895604501</v>
      </c>
      <c r="L17" s="224">
        <v>444</v>
      </c>
      <c r="M17" s="225">
        <v>680</v>
      </c>
      <c r="N17" s="225">
        <v>676</v>
      </c>
      <c r="O17" s="225">
        <v>131</v>
      </c>
      <c r="P17" s="225">
        <v>0</v>
      </c>
      <c r="Q17" s="226">
        <v>1931</v>
      </c>
    </row>
    <row r="18" spans="2:17" x14ac:dyDescent="0.25">
      <c r="B18" s="219"/>
      <c r="C18" s="220"/>
      <c r="D18" s="221"/>
      <c r="E18" s="221">
        <v>3</v>
      </c>
      <c r="F18" s="222">
        <v>0.83931398865881501</v>
      </c>
      <c r="G18" s="223">
        <v>0.98995725537979296</v>
      </c>
      <c r="H18" s="223">
        <v>1.0872921732501299</v>
      </c>
      <c r="I18" s="223">
        <v>0.93564394771973802</v>
      </c>
      <c r="J18" s="223">
        <v>0</v>
      </c>
      <c r="K18" s="222">
        <v>0.96604345414830695</v>
      </c>
      <c r="L18" s="224">
        <v>348</v>
      </c>
      <c r="M18" s="225">
        <v>551</v>
      </c>
      <c r="N18" s="225">
        <v>432</v>
      </c>
      <c r="O18" s="225">
        <v>55</v>
      </c>
      <c r="P18" s="225">
        <v>0</v>
      </c>
      <c r="Q18" s="226">
        <v>1386</v>
      </c>
    </row>
    <row r="19" spans="2:17" x14ac:dyDescent="0.25">
      <c r="B19" s="219"/>
      <c r="C19" s="220"/>
      <c r="D19" s="221"/>
      <c r="E19" s="221">
        <v>4</v>
      </c>
      <c r="F19" s="222">
        <v>1.32407576704481</v>
      </c>
      <c r="G19" s="223">
        <v>1.2302907310148301</v>
      </c>
      <c r="H19" s="223">
        <v>1.22953186016645</v>
      </c>
      <c r="I19" s="223">
        <v>0.98552330089463602</v>
      </c>
      <c r="J19" s="223">
        <v>0</v>
      </c>
      <c r="K19" s="222">
        <v>1.25379497313141</v>
      </c>
      <c r="L19" s="224">
        <v>481</v>
      </c>
      <c r="M19" s="225">
        <v>524</v>
      </c>
      <c r="N19" s="225">
        <v>351</v>
      </c>
      <c r="O19" s="225">
        <v>69</v>
      </c>
      <c r="P19" s="225">
        <v>0</v>
      </c>
      <c r="Q19" s="226">
        <v>1425</v>
      </c>
    </row>
    <row r="20" spans="2:17" x14ac:dyDescent="0.25">
      <c r="B20" s="219"/>
      <c r="C20" s="235"/>
      <c r="D20" s="236"/>
      <c r="E20" s="236" t="s">
        <v>161</v>
      </c>
      <c r="F20" s="228">
        <v>0.81519549163569904</v>
      </c>
      <c r="G20" s="229">
        <v>0.77966751639824206</v>
      </c>
      <c r="H20" s="229">
        <v>0.786965897307635</v>
      </c>
      <c r="I20" s="229">
        <v>0.76365182107354102</v>
      </c>
      <c r="J20" s="229">
        <v>8.8775279793860893</v>
      </c>
      <c r="K20" s="228">
        <v>0.79087347439579603</v>
      </c>
      <c r="L20" s="237">
        <v>2123</v>
      </c>
      <c r="M20" s="238">
        <v>3120</v>
      </c>
      <c r="N20" s="238">
        <v>2783</v>
      </c>
      <c r="O20" s="238">
        <v>531</v>
      </c>
      <c r="P20" s="238">
        <v>2</v>
      </c>
      <c r="Q20" s="239">
        <v>8559</v>
      </c>
    </row>
    <row r="21" spans="2:17" x14ac:dyDescent="0.25">
      <c r="B21" s="219"/>
      <c r="C21" s="211" t="s">
        <v>279</v>
      </c>
      <c r="D21" s="211" t="s">
        <v>89</v>
      </c>
      <c r="E21" s="211" t="s">
        <v>88</v>
      </c>
      <c r="F21" s="214">
        <v>0.70775645097888396</v>
      </c>
      <c r="G21" s="215">
        <v>0.77031128671438598</v>
      </c>
      <c r="H21" s="215">
        <v>0.79381502432212903</v>
      </c>
      <c r="I21" s="215">
        <v>0.79838060083709095</v>
      </c>
      <c r="J21" s="215">
        <v>0.89671790880256197</v>
      </c>
      <c r="K21" s="214">
        <v>0.79498172975679404</v>
      </c>
      <c r="L21" s="216">
        <v>1047</v>
      </c>
      <c r="M21" s="217">
        <v>2788</v>
      </c>
      <c r="N21" s="217">
        <v>4958</v>
      </c>
      <c r="O21" s="217">
        <v>5858</v>
      </c>
      <c r="P21" s="217">
        <v>2998</v>
      </c>
      <c r="Q21" s="218">
        <v>17649</v>
      </c>
    </row>
    <row r="22" spans="2:17" ht="12.75" customHeight="1" x14ac:dyDescent="0.25">
      <c r="B22" s="219"/>
      <c r="C22" s="220"/>
      <c r="D22" s="221"/>
      <c r="E22" s="221">
        <v>2</v>
      </c>
      <c r="F22" s="222">
        <v>1.2366754957786299</v>
      </c>
      <c r="G22" s="223">
        <v>1.2611637389499299</v>
      </c>
      <c r="H22" s="223">
        <v>1.2082427402559599</v>
      </c>
      <c r="I22" s="223">
        <v>1.25017254734367</v>
      </c>
      <c r="J22" s="223">
        <v>1.27332338440088</v>
      </c>
      <c r="K22" s="222">
        <v>1.2404340350541301</v>
      </c>
      <c r="L22" s="224">
        <v>2336</v>
      </c>
      <c r="M22" s="225">
        <v>4562</v>
      </c>
      <c r="N22" s="225">
        <v>6649</v>
      </c>
      <c r="O22" s="225">
        <v>5811</v>
      </c>
      <c r="P22" s="225">
        <v>2314</v>
      </c>
      <c r="Q22" s="226">
        <v>21672</v>
      </c>
    </row>
    <row r="23" spans="2:17" x14ac:dyDescent="0.25">
      <c r="B23" s="219"/>
      <c r="C23" s="220"/>
      <c r="D23" s="227"/>
      <c r="E23" s="227" t="s">
        <v>161</v>
      </c>
      <c r="F23" s="228">
        <v>0.90151307712825601</v>
      </c>
      <c r="G23" s="229">
        <v>0.96155425601837397</v>
      </c>
      <c r="H23" s="229">
        <v>0.95885153465574002</v>
      </c>
      <c r="I23" s="229">
        <v>0.96120042585823395</v>
      </c>
      <c r="J23" s="229">
        <v>1.0306644730393799</v>
      </c>
      <c r="K23" s="228">
        <v>0.96318967822275403</v>
      </c>
      <c r="L23" s="230">
        <v>3383</v>
      </c>
      <c r="M23" s="231">
        <v>7350</v>
      </c>
      <c r="N23" s="231">
        <v>11607</v>
      </c>
      <c r="O23" s="231">
        <v>11669</v>
      </c>
      <c r="P23" s="231">
        <v>5312</v>
      </c>
      <c r="Q23" s="232">
        <v>39321</v>
      </c>
    </row>
    <row r="24" spans="2:17" x14ac:dyDescent="0.25">
      <c r="B24" s="219"/>
      <c r="C24" s="233"/>
      <c r="D24" s="221">
        <v>3</v>
      </c>
      <c r="E24" s="221">
        <v>1</v>
      </c>
      <c r="F24" s="222">
        <v>0.64136108620051602</v>
      </c>
      <c r="G24" s="223">
        <v>0.732533677335787</v>
      </c>
      <c r="H24" s="223">
        <v>0.63963893488301404</v>
      </c>
      <c r="I24" s="223">
        <v>0.63612347447194795</v>
      </c>
      <c r="J24" s="223">
        <v>0.26153872980790899</v>
      </c>
      <c r="K24" s="222">
        <v>0.671622515549963</v>
      </c>
      <c r="L24" s="224">
        <v>1678</v>
      </c>
      <c r="M24" s="225">
        <v>3355</v>
      </c>
      <c r="N24" s="225">
        <v>4069</v>
      </c>
      <c r="O24" s="225">
        <v>1766</v>
      </c>
      <c r="P24" s="225">
        <v>10</v>
      </c>
      <c r="Q24" s="226">
        <v>10878</v>
      </c>
    </row>
    <row r="25" spans="2:17" x14ac:dyDescent="0.25">
      <c r="B25" s="219"/>
      <c r="C25" s="220"/>
      <c r="D25" s="221"/>
      <c r="E25" s="221">
        <v>2</v>
      </c>
      <c r="F25" s="222">
        <v>0.78482300088354595</v>
      </c>
      <c r="G25" s="223">
        <v>0.77800521833721403</v>
      </c>
      <c r="H25" s="223">
        <v>0.80837307283697002</v>
      </c>
      <c r="I25" s="223">
        <v>0.745616985384149</v>
      </c>
      <c r="J25" s="223">
        <v>0.65499483446264595</v>
      </c>
      <c r="K25" s="222">
        <v>0.78561430052225301</v>
      </c>
      <c r="L25" s="224">
        <v>1842</v>
      </c>
      <c r="M25" s="225">
        <v>3960</v>
      </c>
      <c r="N25" s="225">
        <v>4106</v>
      </c>
      <c r="O25" s="225">
        <v>1463</v>
      </c>
      <c r="P25" s="225">
        <v>43</v>
      </c>
      <c r="Q25" s="226">
        <v>11414</v>
      </c>
    </row>
    <row r="26" spans="2:17" x14ac:dyDescent="0.25">
      <c r="B26" s="219"/>
      <c r="C26" s="220"/>
      <c r="D26" s="221"/>
      <c r="E26" s="221">
        <v>3</v>
      </c>
      <c r="F26" s="222">
        <v>1.1198450166528899</v>
      </c>
      <c r="G26" s="223">
        <v>1.13445179099308</v>
      </c>
      <c r="H26" s="223">
        <v>1.1330063489812401</v>
      </c>
      <c r="I26" s="223">
        <v>1.0773937197221799</v>
      </c>
      <c r="J26" s="223">
        <v>0.65533126964608801</v>
      </c>
      <c r="K26" s="222">
        <v>1.1245073428063901</v>
      </c>
      <c r="L26" s="224">
        <v>3745</v>
      </c>
      <c r="M26" s="225">
        <v>6521</v>
      </c>
      <c r="N26" s="225">
        <v>5104</v>
      </c>
      <c r="O26" s="225">
        <v>1275</v>
      </c>
      <c r="P26" s="225">
        <v>68</v>
      </c>
      <c r="Q26" s="226">
        <v>16713</v>
      </c>
    </row>
    <row r="27" spans="2:17" x14ac:dyDescent="0.25">
      <c r="B27" s="219"/>
      <c r="C27" s="220"/>
      <c r="D27" s="227"/>
      <c r="E27" s="227" t="s">
        <v>161</v>
      </c>
      <c r="F27" s="228">
        <v>0.85389975971459497</v>
      </c>
      <c r="G27" s="229">
        <v>0.87488412148126904</v>
      </c>
      <c r="H27" s="229">
        <v>0.82104607625682702</v>
      </c>
      <c r="I27" s="229">
        <v>0.75216891399415597</v>
      </c>
      <c r="J27" s="229">
        <v>0.563376235811893</v>
      </c>
      <c r="K27" s="228">
        <v>0.84106232907286005</v>
      </c>
      <c r="L27" s="230">
        <v>7265</v>
      </c>
      <c r="M27" s="231">
        <v>13836</v>
      </c>
      <c r="N27" s="231">
        <v>13279</v>
      </c>
      <c r="O27" s="231">
        <v>4504</v>
      </c>
      <c r="P27" s="231">
        <v>121</v>
      </c>
      <c r="Q27" s="232">
        <v>39005</v>
      </c>
    </row>
    <row r="28" spans="2:17" x14ac:dyDescent="0.25">
      <c r="B28" s="219"/>
      <c r="C28" s="233"/>
      <c r="D28" s="221">
        <v>4</v>
      </c>
      <c r="E28" s="221">
        <v>1</v>
      </c>
      <c r="F28" s="222">
        <v>0.69769477080145004</v>
      </c>
      <c r="G28" s="223">
        <v>0.667646665344938</v>
      </c>
      <c r="H28" s="223">
        <v>0.64765415619724298</v>
      </c>
      <c r="I28" s="223">
        <v>0.655283297972586</v>
      </c>
      <c r="J28" s="223">
        <v>0</v>
      </c>
      <c r="K28" s="222">
        <v>0.67003206042346997</v>
      </c>
      <c r="L28" s="224">
        <v>2593</v>
      </c>
      <c r="M28" s="225">
        <v>4592</v>
      </c>
      <c r="N28" s="225">
        <v>3862</v>
      </c>
      <c r="O28" s="225">
        <v>767</v>
      </c>
      <c r="P28" s="225">
        <v>0</v>
      </c>
      <c r="Q28" s="226">
        <v>11814</v>
      </c>
    </row>
    <row r="29" spans="2:17" x14ac:dyDescent="0.25">
      <c r="B29" s="219"/>
      <c r="C29" s="220"/>
      <c r="D29" s="221"/>
      <c r="E29" s="234">
        <v>2</v>
      </c>
      <c r="F29" s="222">
        <v>0.80182162812549296</v>
      </c>
      <c r="G29" s="223">
        <v>0.78228764290265496</v>
      </c>
      <c r="H29" s="223">
        <v>0.79640258479813297</v>
      </c>
      <c r="I29" s="223">
        <v>0.74363435110482901</v>
      </c>
      <c r="J29" s="223">
        <v>0</v>
      </c>
      <c r="K29" s="222">
        <v>0.789509397244747</v>
      </c>
      <c r="L29" s="224">
        <v>2033</v>
      </c>
      <c r="M29" s="225">
        <v>4002</v>
      </c>
      <c r="N29" s="225">
        <v>3602</v>
      </c>
      <c r="O29" s="225">
        <v>599</v>
      </c>
      <c r="P29" s="225">
        <v>0</v>
      </c>
      <c r="Q29" s="226">
        <v>10236</v>
      </c>
    </row>
    <row r="30" spans="2:17" x14ac:dyDescent="0.25">
      <c r="B30" s="219"/>
      <c r="C30" s="220"/>
      <c r="D30" s="221"/>
      <c r="E30" s="221">
        <v>3</v>
      </c>
      <c r="F30" s="222">
        <v>0.92463575258902297</v>
      </c>
      <c r="G30" s="223">
        <v>0.94073544186135205</v>
      </c>
      <c r="H30" s="223">
        <v>1.03883735797433</v>
      </c>
      <c r="I30" s="223">
        <v>0.99962178292720805</v>
      </c>
      <c r="J30" s="223">
        <v>0</v>
      </c>
      <c r="K30" s="222">
        <v>0.95978995457403105</v>
      </c>
      <c r="L30" s="224">
        <v>1759</v>
      </c>
      <c r="M30" s="225">
        <v>2819</v>
      </c>
      <c r="N30" s="225">
        <v>2157</v>
      </c>
      <c r="O30" s="225">
        <v>274</v>
      </c>
      <c r="P30" s="225">
        <v>0</v>
      </c>
      <c r="Q30" s="226">
        <v>7009</v>
      </c>
    </row>
    <row r="31" spans="2:17" x14ac:dyDescent="0.25">
      <c r="B31" s="219"/>
      <c r="C31" s="220"/>
      <c r="D31" s="221"/>
      <c r="E31" s="221">
        <v>4</v>
      </c>
      <c r="F31" s="222">
        <v>1.1475267838088401</v>
      </c>
      <c r="G31" s="223">
        <v>1.18784344437037</v>
      </c>
      <c r="H31" s="223">
        <v>1.2217781416593101</v>
      </c>
      <c r="I31" s="223">
        <v>1.0454419533975301</v>
      </c>
      <c r="J31" s="223">
        <v>0.22242867303935701</v>
      </c>
      <c r="K31" s="222">
        <v>1.17421981055545</v>
      </c>
      <c r="L31" s="224">
        <v>1975</v>
      </c>
      <c r="M31" s="225">
        <v>2662</v>
      </c>
      <c r="N31" s="225">
        <v>1810</v>
      </c>
      <c r="O31" s="225">
        <v>323</v>
      </c>
      <c r="P31" s="225">
        <v>1</v>
      </c>
      <c r="Q31" s="226">
        <v>6771</v>
      </c>
    </row>
    <row r="32" spans="2:17" x14ac:dyDescent="0.25">
      <c r="B32" s="219"/>
      <c r="C32" s="235"/>
      <c r="D32" s="236"/>
      <c r="E32" s="236" t="s">
        <v>161</v>
      </c>
      <c r="F32" s="228">
        <v>0.82684197248118596</v>
      </c>
      <c r="G32" s="229">
        <v>0.80187292281786604</v>
      </c>
      <c r="H32" s="229">
        <v>0.79449995395377004</v>
      </c>
      <c r="I32" s="229">
        <v>0.75844783424869</v>
      </c>
      <c r="J32" s="229">
        <v>0.18239244803068899</v>
      </c>
      <c r="K32" s="228">
        <v>0.80529396454410795</v>
      </c>
      <c r="L32" s="237">
        <v>8360</v>
      </c>
      <c r="M32" s="238">
        <v>14075</v>
      </c>
      <c r="N32" s="238">
        <v>11431</v>
      </c>
      <c r="O32" s="238">
        <v>1963</v>
      </c>
      <c r="P32" s="238">
        <v>1</v>
      </c>
      <c r="Q32" s="239">
        <v>35830</v>
      </c>
    </row>
    <row r="33" spans="2:17" x14ac:dyDescent="0.25">
      <c r="B33" s="219"/>
      <c r="C33" s="211" t="s">
        <v>280</v>
      </c>
      <c r="D33" s="211" t="s">
        <v>89</v>
      </c>
      <c r="E33" s="211" t="s">
        <v>88</v>
      </c>
      <c r="F33" s="214">
        <v>0.67107521816266702</v>
      </c>
      <c r="G33" s="215">
        <v>0.82410837924576696</v>
      </c>
      <c r="H33" s="215">
        <v>0.77406314384730002</v>
      </c>
      <c r="I33" s="215">
        <v>0.94515898774403895</v>
      </c>
      <c r="J33" s="215">
        <v>0.88408606286297198</v>
      </c>
      <c r="K33" s="214">
        <v>0.83664146881532397</v>
      </c>
      <c r="L33" s="216">
        <v>405</v>
      </c>
      <c r="M33" s="217">
        <v>1771</v>
      </c>
      <c r="N33" s="217">
        <v>3955</v>
      </c>
      <c r="O33" s="217">
        <v>4332</v>
      </c>
      <c r="P33" s="217">
        <v>1821</v>
      </c>
      <c r="Q33" s="218">
        <v>12284</v>
      </c>
    </row>
    <row r="34" spans="2:17" x14ac:dyDescent="0.25">
      <c r="B34" s="219"/>
      <c r="C34" s="220"/>
      <c r="D34" s="221"/>
      <c r="E34" s="221">
        <v>2</v>
      </c>
      <c r="F34" s="222">
        <v>1.0844184504222201</v>
      </c>
      <c r="G34" s="223">
        <v>1.0161820299381501</v>
      </c>
      <c r="H34" s="223">
        <v>1.07811362996454</v>
      </c>
      <c r="I34" s="223">
        <v>1.2485022679064799</v>
      </c>
      <c r="J34" s="223">
        <v>1.1893540907659199</v>
      </c>
      <c r="K34" s="222">
        <v>1.0968606300546899</v>
      </c>
      <c r="L34" s="224">
        <v>887</v>
      </c>
      <c r="M34" s="225">
        <v>3687</v>
      </c>
      <c r="N34" s="225">
        <v>6533</v>
      </c>
      <c r="O34" s="225">
        <v>4476</v>
      </c>
      <c r="P34" s="225">
        <v>1505</v>
      </c>
      <c r="Q34" s="226">
        <v>17088</v>
      </c>
    </row>
    <row r="35" spans="2:17" x14ac:dyDescent="0.25">
      <c r="B35" s="219"/>
      <c r="C35" s="220"/>
      <c r="D35" s="227"/>
      <c r="E35" s="227" t="s">
        <v>161</v>
      </c>
      <c r="F35" s="228">
        <v>0.91363300327338703</v>
      </c>
      <c r="G35" s="229">
        <v>0.93433058032746197</v>
      </c>
      <c r="H35" s="229">
        <v>0.92544417134484003</v>
      </c>
      <c r="I35" s="229">
        <v>1.0701262182803599</v>
      </c>
      <c r="J35" s="229">
        <v>1.00293785059084</v>
      </c>
      <c r="K35" s="228">
        <v>0.96537237527129904</v>
      </c>
      <c r="L35" s="230">
        <v>1292</v>
      </c>
      <c r="M35" s="231">
        <v>5458</v>
      </c>
      <c r="N35" s="231">
        <v>10488</v>
      </c>
      <c r="O35" s="231">
        <v>8808</v>
      </c>
      <c r="P35" s="231">
        <v>3326</v>
      </c>
      <c r="Q35" s="232">
        <v>29372</v>
      </c>
    </row>
    <row r="36" spans="2:17" x14ac:dyDescent="0.25">
      <c r="B36" s="219"/>
      <c r="C36" s="233"/>
      <c r="D36" s="221">
        <v>3</v>
      </c>
      <c r="E36" s="221">
        <v>1</v>
      </c>
      <c r="F36" s="222">
        <v>0.62595931507486502</v>
      </c>
      <c r="G36" s="223">
        <v>0.65759399963138798</v>
      </c>
      <c r="H36" s="223">
        <v>0.68111674177287296</v>
      </c>
      <c r="I36" s="223">
        <v>0.66947442131123502</v>
      </c>
      <c r="J36" s="223">
        <v>5.0969162926182997E-2</v>
      </c>
      <c r="K36" s="222">
        <v>0.65959361864727795</v>
      </c>
      <c r="L36" s="224">
        <v>778</v>
      </c>
      <c r="M36" s="225">
        <v>1532</v>
      </c>
      <c r="N36" s="225">
        <v>1463</v>
      </c>
      <c r="O36" s="225">
        <v>387</v>
      </c>
      <c r="P36" s="225">
        <v>4</v>
      </c>
      <c r="Q36" s="226">
        <v>4164</v>
      </c>
    </row>
    <row r="37" spans="2:17" x14ac:dyDescent="0.25">
      <c r="B37" s="219"/>
      <c r="C37" s="220"/>
      <c r="D37" s="221"/>
      <c r="E37" s="221">
        <v>2</v>
      </c>
      <c r="F37" s="222">
        <v>0.64991623579276503</v>
      </c>
      <c r="G37" s="223">
        <v>0.71209186364406096</v>
      </c>
      <c r="H37" s="223">
        <v>0.710477657136939</v>
      </c>
      <c r="I37" s="223">
        <v>0.92781472916818497</v>
      </c>
      <c r="J37" s="223">
        <v>0.64248216890360199</v>
      </c>
      <c r="K37" s="222">
        <v>0.71107570580199597</v>
      </c>
      <c r="L37" s="224">
        <v>1251</v>
      </c>
      <c r="M37" s="225">
        <v>3762</v>
      </c>
      <c r="N37" s="225">
        <v>3086</v>
      </c>
      <c r="O37" s="225">
        <v>660</v>
      </c>
      <c r="P37" s="225">
        <v>25</v>
      </c>
      <c r="Q37" s="226">
        <v>8784</v>
      </c>
    </row>
    <row r="38" spans="2:17" x14ac:dyDescent="0.25">
      <c r="B38" s="219"/>
      <c r="C38" s="220"/>
      <c r="D38" s="221"/>
      <c r="E38" s="221">
        <v>3</v>
      </c>
      <c r="F38" s="222">
        <v>0.98613564837062895</v>
      </c>
      <c r="G38" s="223">
        <v>0.96514704791797501</v>
      </c>
      <c r="H38" s="223">
        <v>0.92727306619536498</v>
      </c>
      <c r="I38" s="223">
        <v>1.02439648747919</v>
      </c>
      <c r="J38" s="223">
        <v>0.41772503366978297</v>
      </c>
      <c r="K38" s="222">
        <v>0.95745578274816801</v>
      </c>
      <c r="L38" s="224">
        <v>4092</v>
      </c>
      <c r="M38" s="225">
        <v>9593</v>
      </c>
      <c r="N38" s="225">
        <v>5507</v>
      </c>
      <c r="O38" s="225">
        <v>540</v>
      </c>
      <c r="P38" s="225">
        <v>72</v>
      </c>
      <c r="Q38" s="226">
        <v>19804</v>
      </c>
    </row>
    <row r="39" spans="2:17" x14ac:dyDescent="0.25">
      <c r="B39" s="219"/>
      <c r="C39" s="220"/>
      <c r="D39" s="227"/>
      <c r="E39" s="227" t="s">
        <v>161</v>
      </c>
      <c r="F39" s="228">
        <v>0.82731911244892797</v>
      </c>
      <c r="G39" s="229">
        <v>0.844795994240364</v>
      </c>
      <c r="H39" s="229">
        <v>0.80404148480788296</v>
      </c>
      <c r="I39" s="229">
        <v>0.88922012218219004</v>
      </c>
      <c r="J39" s="229">
        <v>0.40579723404574702</v>
      </c>
      <c r="K39" s="228">
        <v>0.83098822931619598</v>
      </c>
      <c r="L39" s="230">
        <v>6121</v>
      </c>
      <c r="M39" s="231">
        <v>14887</v>
      </c>
      <c r="N39" s="231">
        <v>10056</v>
      </c>
      <c r="O39" s="231">
        <v>1587</v>
      </c>
      <c r="P39" s="231">
        <v>101</v>
      </c>
      <c r="Q39" s="232">
        <v>32752</v>
      </c>
    </row>
    <row r="40" spans="2:17" x14ac:dyDescent="0.25">
      <c r="B40" s="219"/>
      <c r="C40" s="233"/>
      <c r="D40" s="221">
        <v>4</v>
      </c>
      <c r="E40" s="221">
        <v>1</v>
      </c>
      <c r="F40" s="222">
        <v>0.67526603796671203</v>
      </c>
      <c r="G40" s="223">
        <v>0.63801212207984903</v>
      </c>
      <c r="H40" s="223">
        <v>0.71299894366246896</v>
      </c>
      <c r="I40" s="223">
        <v>1.25433481849086</v>
      </c>
      <c r="J40" s="223">
        <v>0</v>
      </c>
      <c r="K40" s="222">
        <v>0.67015362926687105</v>
      </c>
      <c r="L40" s="224">
        <v>1145</v>
      </c>
      <c r="M40" s="225">
        <v>1526</v>
      </c>
      <c r="N40" s="225">
        <v>853</v>
      </c>
      <c r="O40" s="225">
        <v>87</v>
      </c>
      <c r="P40" s="225">
        <v>0</v>
      </c>
      <c r="Q40" s="226">
        <v>3611</v>
      </c>
    </row>
    <row r="41" spans="2:17" x14ac:dyDescent="0.25">
      <c r="B41" s="219"/>
      <c r="C41" s="220"/>
      <c r="D41" s="221"/>
      <c r="E41" s="234">
        <v>2</v>
      </c>
      <c r="F41" s="222">
        <v>0.78337884567431804</v>
      </c>
      <c r="G41" s="223">
        <v>0.74659352145787505</v>
      </c>
      <c r="H41" s="223">
        <v>1.0097998602212599</v>
      </c>
      <c r="I41" s="223">
        <v>1.0148694659035</v>
      </c>
      <c r="J41" s="223">
        <v>0</v>
      </c>
      <c r="K41" s="222">
        <v>0.80206719536021798</v>
      </c>
      <c r="L41" s="224">
        <v>1338</v>
      </c>
      <c r="M41" s="225">
        <v>2360</v>
      </c>
      <c r="N41" s="225">
        <v>1298</v>
      </c>
      <c r="O41" s="225">
        <v>88</v>
      </c>
      <c r="P41" s="225">
        <v>0</v>
      </c>
      <c r="Q41" s="226">
        <v>5084</v>
      </c>
    </row>
    <row r="42" spans="2:17" x14ac:dyDescent="0.25">
      <c r="B42" s="219"/>
      <c r="C42" s="220"/>
      <c r="D42" s="221"/>
      <c r="E42" s="221">
        <v>3</v>
      </c>
      <c r="F42" s="222">
        <v>0.91582373120058802</v>
      </c>
      <c r="G42" s="223">
        <v>0.79055726427762596</v>
      </c>
      <c r="H42" s="223">
        <v>1.30523913084466</v>
      </c>
      <c r="I42" s="223">
        <v>1.0323417903057099</v>
      </c>
      <c r="J42" s="223" t="e">
        <f>#NUM!</f>
        <v>#NUM!</v>
      </c>
      <c r="K42" s="222">
        <v>0.91290461417006996</v>
      </c>
      <c r="L42" s="224">
        <v>1090</v>
      </c>
      <c r="M42" s="225">
        <v>1423</v>
      </c>
      <c r="N42" s="225">
        <v>707</v>
      </c>
      <c r="O42" s="225">
        <v>28</v>
      </c>
      <c r="P42" s="225">
        <v>0</v>
      </c>
      <c r="Q42" s="226">
        <v>3248</v>
      </c>
    </row>
    <row r="43" spans="2:17" x14ac:dyDescent="0.25">
      <c r="B43" s="219"/>
      <c r="C43" s="220"/>
      <c r="D43" s="221"/>
      <c r="E43" s="221">
        <v>4</v>
      </c>
      <c r="F43" s="222">
        <v>1.17694118244968</v>
      </c>
      <c r="G43" s="223">
        <v>1.03553627753677</v>
      </c>
      <c r="H43" s="223">
        <v>1.20501587340121</v>
      </c>
      <c r="I43" s="223">
        <v>0.97001363412651898</v>
      </c>
      <c r="J43" s="223">
        <v>0.16310043543217601</v>
      </c>
      <c r="K43" s="222">
        <v>1.1038793947737799</v>
      </c>
      <c r="L43" s="224">
        <v>1670</v>
      </c>
      <c r="M43" s="225">
        <v>1822</v>
      </c>
      <c r="N43" s="225">
        <v>623</v>
      </c>
      <c r="O43" s="225">
        <v>52</v>
      </c>
      <c r="P43" s="225">
        <v>7</v>
      </c>
      <c r="Q43" s="226">
        <v>4174</v>
      </c>
    </row>
    <row r="44" spans="2:17" x14ac:dyDescent="0.25">
      <c r="B44" s="219"/>
      <c r="C44" s="235"/>
      <c r="D44" s="236"/>
      <c r="E44" s="236" t="s">
        <v>161</v>
      </c>
      <c r="F44" s="228">
        <v>0.87441551409582496</v>
      </c>
      <c r="G44" s="229">
        <v>0.78979830100684401</v>
      </c>
      <c r="H44" s="229">
        <v>0.99125256470349299</v>
      </c>
      <c r="I44" s="229">
        <v>1.08935003155522</v>
      </c>
      <c r="J44" s="229">
        <v>0.160615732188683</v>
      </c>
      <c r="K44" s="222">
        <v>0.85123869726008095</v>
      </c>
      <c r="L44" s="237">
        <v>5243</v>
      </c>
      <c r="M44" s="238">
        <v>7131</v>
      </c>
      <c r="N44" s="238">
        <v>3481</v>
      </c>
      <c r="O44" s="238">
        <v>255</v>
      </c>
      <c r="P44" s="238">
        <v>7</v>
      </c>
      <c r="Q44" s="226">
        <v>16117</v>
      </c>
    </row>
    <row r="45" spans="2:17" x14ac:dyDescent="0.25">
      <c r="B45" s="219"/>
      <c r="C45" s="211" t="s">
        <v>161</v>
      </c>
      <c r="D45" s="211" t="s">
        <v>89</v>
      </c>
      <c r="E45" s="211" t="s">
        <v>88</v>
      </c>
      <c r="F45" s="214">
        <v>0.68247775818637602</v>
      </c>
      <c r="G45" s="215">
        <v>0.79315062603012998</v>
      </c>
      <c r="H45" s="215">
        <v>0.78839848734287099</v>
      </c>
      <c r="I45" s="215">
        <v>0.87712088973204005</v>
      </c>
      <c r="J45" s="215">
        <v>0.91099984979952697</v>
      </c>
      <c r="K45" s="240">
        <v>0.81888024920340496</v>
      </c>
      <c r="L45" s="217">
        <v>2091</v>
      </c>
      <c r="M45" s="217">
        <v>5904</v>
      </c>
      <c r="N45" s="217">
        <v>11345</v>
      </c>
      <c r="O45" s="217">
        <v>13403</v>
      </c>
      <c r="P45" s="217">
        <v>6615</v>
      </c>
      <c r="Q45" s="218">
        <v>39358</v>
      </c>
    </row>
    <row r="46" spans="2:17" x14ac:dyDescent="0.25">
      <c r="B46" s="219"/>
      <c r="C46" s="220"/>
      <c r="D46" s="221"/>
      <c r="E46" s="221">
        <v>2</v>
      </c>
      <c r="F46" s="222">
        <v>1.1995795267462099</v>
      </c>
      <c r="G46" s="223">
        <v>1.08652219042528</v>
      </c>
      <c r="H46" s="223">
        <v>1.1279414708553901</v>
      </c>
      <c r="I46" s="223">
        <v>1.2670423413879199</v>
      </c>
      <c r="J46" s="223">
        <v>1.2356879781352601</v>
      </c>
      <c r="K46" s="241">
        <v>1.1604894445718601</v>
      </c>
      <c r="L46" s="225">
        <v>4512</v>
      </c>
      <c r="M46" s="225">
        <v>9972</v>
      </c>
      <c r="N46" s="225">
        <v>15813</v>
      </c>
      <c r="O46" s="225">
        <v>13551</v>
      </c>
      <c r="P46" s="225">
        <v>4908</v>
      </c>
      <c r="Q46" s="226">
        <v>48756</v>
      </c>
    </row>
    <row r="47" spans="2:17" x14ac:dyDescent="0.25">
      <c r="B47" s="219"/>
      <c r="C47" s="220"/>
      <c r="D47" s="227"/>
      <c r="E47" s="227" t="s">
        <v>161</v>
      </c>
      <c r="F47" s="228">
        <v>0.89472956018235805</v>
      </c>
      <c r="G47" s="229">
        <v>0.93768857031441799</v>
      </c>
      <c r="H47" s="229">
        <v>0.94204350855751295</v>
      </c>
      <c r="I47" s="229">
        <v>1.0260772628031001</v>
      </c>
      <c r="J47" s="229">
        <v>1.02697791150527</v>
      </c>
      <c r="K47" s="242">
        <v>0.96663005663380197</v>
      </c>
      <c r="L47" s="231">
        <v>6603</v>
      </c>
      <c r="M47" s="231">
        <v>15876</v>
      </c>
      <c r="N47" s="231">
        <v>27158</v>
      </c>
      <c r="O47" s="231">
        <v>26954</v>
      </c>
      <c r="P47" s="231">
        <v>11523</v>
      </c>
      <c r="Q47" s="232">
        <v>88114</v>
      </c>
    </row>
    <row r="48" spans="2:17" x14ac:dyDescent="0.25">
      <c r="B48" s="219"/>
      <c r="C48" s="233"/>
      <c r="D48" s="221">
        <v>3</v>
      </c>
      <c r="E48" s="221">
        <v>1</v>
      </c>
      <c r="F48" s="222">
        <v>0.65294828605699495</v>
      </c>
      <c r="G48" s="223">
        <v>0.69242069819866703</v>
      </c>
      <c r="H48" s="223">
        <v>0.66388702225838203</v>
      </c>
      <c r="I48" s="223">
        <v>0.64810978310624101</v>
      </c>
      <c r="J48" s="223">
        <v>0.19998734187102701</v>
      </c>
      <c r="K48" s="241">
        <v>0.67033636246392803</v>
      </c>
      <c r="L48" s="225">
        <v>3397</v>
      </c>
      <c r="M48" s="225">
        <v>6319</v>
      </c>
      <c r="N48" s="225">
        <v>7037</v>
      </c>
      <c r="O48" s="225">
        <v>2822</v>
      </c>
      <c r="P48" s="225">
        <v>19</v>
      </c>
      <c r="Q48" s="226">
        <v>19594</v>
      </c>
    </row>
    <row r="49" spans="2:17" x14ac:dyDescent="0.25">
      <c r="B49" s="219"/>
      <c r="C49" s="220"/>
      <c r="D49" s="221"/>
      <c r="E49" s="221">
        <v>2</v>
      </c>
      <c r="F49" s="222">
        <v>0.74901917833702103</v>
      </c>
      <c r="G49" s="223">
        <v>0.73864941159848096</v>
      </c>
      <c r="H49" s="223">
        <v>0.75311528913353898</v>
      </c>
      <c r="I49" s="223">
        <v>0.81867260799466002</v>
      </c>
      <c r="J49" s="223">
        <v>0.68356029306772004</v>
      </c>
      <c r="K49" s="241">
        <v>0.749201902108803</v>
      </c>
      <c r="L49" s="225">
        <v>3726</v>
      </c>
      <c r="M49" s="225">
        <v>8786</v>
      </c>
      <c r="N49" s="225">
        <v>8155</v>
      </c>
      <c r="O49" s="225">
        <v>2553</v>
      </c>
      <c r="P49" s="225">
        <v>90</v>
      </c>
      <c r="Q49" s="226">
        <v>23310</v>
      </c>
    </row>
    <row r="50" spans="2:17" x14ac:dyDescent="0.25">
      <c r="B50" s="219"/>
      <c r="C50" s="220"/>
      <c r="D50" s="221"/>
      <c r="E50" s="221">
        <v>3</v>
      </c>
      <c r="F50" s="222">
        <v>1.0870319424005299</v>
      </c>
      <c r="G50" s="223">
        <v>1.0073358776113801</v>
      </c>
      <c r="H50" s="223">
        <v>0.99666429644429499</v>
      </c>
      <c r="I50" s="223">
        <v>1.06339762798163</v>
      </c>
      <c r="J50" s="223">
        <v>0.49761798253922002</v>
      </c>
      <c r="K50" s="241">
        <v>1.0178776825428399</v>
      </c>
      <c r="L50" s="225">
        <v>9062</v>
      </c>
      <c r="M50" s="225">
        <v>17594</v>
      </c>
      <c r="N50" s="225">
        <v>11704</v>
      </c>
      <c r="O50" s="225">
        <v>2084</v>
      </c>
      <c r="P50" s="225">
        <v>152</v>
      </c>
      <c r="Q50" s="226">
        <v>40596</v>
      </c>
    </row>
    <row r="51" spans="2:17" x14ac:dyDescent="0.25">
      <c r="B51" s="219"/>
      <c r="C51" s="220"/>
      <c r="D51" s="227"/>
      <c r="E51" s="227" t="s">
        <v>161</v>
      </c>
      <c r="F51" s="228">
        <v>0.86605687822532396</v>
      </c>
      <c r="G51" s="229">
        <v>0.85218472527992895</v>
      </c>
      <c r="H51" s="229">
        <v>0.81217172378381897</v>
      </c>
      <c r="I51" s="229">
        <v>0.78933177079543304</v>
      </c>
      <c r="J51" s="229">
        <v>0.487687391524045</v>
      </c>
      <c r="K51" s="242">
        <v>0.83812887592201202</v>
      </c>
      <c r="L51" s="231">
        <v>16185</v>
      </c>
      <c r="M51" s="231">
        <v>32699</v>
      </c>
      <c r="N51" s="231">
        <v>26896</v>
      </c>
      <c r="O51" s="231">
        <v>7459</v>
      </c>
      <c r="P51" s="231">
        <v>261</v>
      </c>
      <c r="Q51" s="232">
        <v>83500</v>
      </c>
    </row>
    <row r="52" spans="2:17" x14ac:dyDescent="0.25">
      <c r="B52" s="219"/>
      <c r="C52" s="233"/>
      <c r="D52" s="221">
        <v>4</v>
      </c>
      <c r="E52" s="221">
        <v>1</v>
      </c>
      <c r="F52" s="222">
        <v>0.68394815989677804</v>
      </c>
      <c r="G52" s="223">
        <v>0.65877851039536905</v>
      </c>
      <c r="H52" s="223">
        <v>0.65941694597836498</v>
      </c>
      <c r="I52" s="223">
        <v>0.68855306854513099</v>
      </c>
      <c r="J52" s="223">
        <v>1.46803743647805</v>
      </c>
      <c r="K52" s="241">
        <v>0.66753286410111201</v>
      </c>
      <c r="L52" s="225">
        <v>4588</v>
      </c>
      <c r="M52" s="225">
        <v>7483</v>
      </c>
      <c r="N52" s="225">
        <v>6039</v>
      </c>
      <c r="O52" s="225">
        <v>1130</v>
      </c>
      <c r="P52" s="225">
        <v>2</v>
      </c>
      <c r="Q52" s="226">
        <v>19242</v>
      </c>
    </row>
    <row r="53" spans="2:17" x14ac:dyDescent="0.25">
      <c r="B53" s="219"/>
      <c r="C53" s="220"/>
      <c r="D53" s="221"/>
      <c r="E53" s="234">
        <v>2</v>
      </c>
      <c r="F53" s="222">
        <v>0.81548263392715303</v>
      </c>
      <c r="G53" s="223">
        <v>0.77436511791525198</v>
      </c>
      <c r="H53" s="223">
        <v>0.83224340445932699</v>
      </c>
      <c r="I53" s="223">
        <v>0.77333850860044695</v>
      </c>
      <c r="J53" s="223">
        <v>0</v>
      </c>
      <c r="K53" s="241">
        <v>0.80018705309182503</v>
      </c>
      <c r="L53" s="225">
        <v>3815</v>
      </c>
      <c r="M53" s="225">
        <v>7042</v>
      </c>
      <c r="N53" s="225">
        <v>5576</v>
      </c>
      <c r="O53" s="225">
        <v>818</v>
      </c>
      <c r="P53" s="225">
        <v>0</v>
      </c>
      <c r="Q53" s="226">
        <v>17251</v>
      </c>
    </row>
    <row r="54" spans="2:17" x14ac:dyDescent="0.25">
      <c r="B54" s="219"/>
      <c r="C54" s="220"/>
      <c r="D54" s="221"/>
      <c r="E54" s="221">
        <v>3</v>
      </c>
      <c r="F54" s="222">
        <v>0.91127531976643095</v>
      </c>
      <c r="G54" s="223">
        <v>0.90373900922054795</v>
      </c>
      <c r="H54" s="223">
        <v>1.0960349767272899</v>
      </c>
      <c r="I54" s="223">
        <v>0.98941446347849105</v>
      </c>
      <c r="J54" s="223">
        <v>0</v>
      </c>
      <c r="K54" s="241">
        <v>0.94781413209842102</v>
      </c>
      <c r="L54" s="225">
        <v>3197</v>
      </c>
      <c r="M54" s="225">
        <v>4793</v>
      </c>
      <c r="N54" s="225">
        <v>3296</v>
      </c>
      <c r="O54" s="225">
        <v>357</v>
      </c>
      <c r="P54" s="225">
        <v>0</v>
      </c>
      <c r="Q54" s="226">
        <v>11643</v>
      </c>
    </row>
    <row r="55" spans="2:17" x14ac:dyDescent="0.25">
      <c r="B55" s="219"/>
      <c r="C55" s="220"/>
      <c r="D55" s="221"/>
      <c r="E55" s="221">
        <v>4</v>
      </c>
      <c r="F55" s="222">
        <v>1.17774974265681</v>
      </c>
      <c r="G55" s="223">
        <v>1.1276301241196101</v>
      </c>
      <c r="H55" s="223">
        <v>1.21948924054601</v>
      </c>
      <c r="I55" s="223">
        <v>1.02737051722006</v>
      </c>
      <c r="J55" s="223">
        <v>0.16652359066130501</v>
      </c>
      <c r="K55" s="241">
        <v>1.1555018571894899</v>
      </c>
      <c r="L55" s="225">
        <v>4126</v>
      </c>
      <c r="M55" s="225">
        <v>5008</v>
      </c>
      <c r="N55" s="225">
        <v>2784</v>
      </c>
      <c r="O55" s="225">
        <v>444</v>
      </c>
      <c r="P55" s="225">
        <v>8</v>
      </c>
      <c r="Q55" s="226">
        <v>12370</v>
      </c>
    </row>
    <row r="56" spans="2:17" x14ac:dyDescent="0.25">
      <c r="B56" s="219"/>
      <c r="C56" s="233"/>
      <c r="D56" s="221"/>
      <c r="E56" s="221" t="s">
        <v>161</v>
      </c>
      <c r="F56" s="222">
        <v>0.83919710208345899</v>
      </c>
      <c r="G56" s="223">
        <v>0.79530094008892904</v>
      </c>
      <c r="H56" s="223">
        <v>0.82000761218928997</v>
      </c>
      <c r="I56" s="223">
        <v>0.77745161540187602</v>
      </c>
      <c r="J56" s="223">
        <v>0.19293213354483599</v>
      </c>
      <c r="K56" s="241">
        <v>0.81369030506279005</v>
      </c>
      <c r="L56" s="225">
        <v>15726</v>
      </c>
      <c r="M56" s="225">
        <v>24326</v>
      </c>
      <c r="N56" s="225">
        <v>17695</v>
      </c>
      <c r="O56" s="225">
        <v>2749</v>
      </c>
      <c r="P56" s="225">
        <v>10</v>
      </c>
      <c r="Q56" s="226">
        <v>60506</v>
      </c>
    </row>
    <row r="57" spans="2:17" x14ac:dyDescent="0.25">
      <c r="B57" s="243" t="s">
        <v>281</v>
      </c>
      <c r="C57" s="244"/>
      <c r="D57" s="244"/>
      <c r="E57" s="244"/>
      <c r="F57" s="245">
        <v>0.85619127456713595</v>
      </c>
      <c r="G57" s="245">
        <v>0.84916462523716296</v>
      </c>
      <c r="H57" s="245">
        <v>0.85658362703622204</v>
      </c>
      <c r="I57" s="245">
        <v>0.94551153251323705</v>
      </c>
      <c r="J57" s="245">
        <v>0.99956708296942398</v>
      </c>
      <c r="K57" s="246">
        <v>0.86667546119245598</v>
      </c>
      <c r="L57" s="247">
        <v>38514</v>
      </c>
      <c r="M57" s="247">
        <v>72901</v>
      </c>
      <c r="N57" s="247">
        <v>71749</v>
      </c>
      <c r="O57" s="247">
        <v>37162</v>
      </c>
      <c r="P57" s="247">
        <v>11794</v>
      </c>
      <c r="Q57" s="248">
        <v>232120</v>
      </c>
    </row>
    <row r="58" spans="2:17" x14ac:dyDescent="0.25">
      <c r="B58" s="249" t="s">
        <v>110</v>
      </c>
      <c r="C58" s="221" t="s">
        <v>278</v>
      </c>
      <c r="D58" s="221" t="s">
        <v>89</v>
      </c>
      <c r="E58" s="221" t="s">
        <v>88</v>
      </c>
      <c r="F58" s="222">
        <v>0.82714012675064397</v>
      </c>
      <c r="G58" s="223">
        <v>0.62858448574618098</v>
      </c>
      <c r="H58" s="223">
        <v>0.82190864489483895</v>
      </c>
      <c r="I58" s="223">
        <v>0.97386904709877098</v>
      </c>
      <c r="J58" s="223">
        <v>0.85160657605133006</v>
      </c>
      <c r="K58" s="241">
        <v>0.78988514124430698</v>
      </c>
      <c r="L58" s="225">
        <v>543</v>
      </c>
      <c r="M58" s="225">
        <v>561</v>
      </c>
      <c r="N58" s="225">
        <v>770</v>
      </c>
      <c r="O58" s="225">
        <v>601</v>
      </c>
      <c r="P58" s="225">
        <v>250</v>
      </c>
      <c r="Q58" s="226">
        <v>2725</v>
      </c>
    </row>
    <row r="59" spans="2:17" x14ac:dyDescent="0.25">
      <c r="B59" s="219"/>
      <c r="C59" s="221"/>
      <c r="D59" s="250"/>
      <c r="E59" s="250">
        <v>2</v>
      </c>
      <c r="F59" s="222">
        <v>1.1380586574631</v>
      </c>
      <c r="G59" s="223">
        <v>1.12484182493119</v>
      </c>
      <c r="H59" s="223">
        <v>0.949557879313354</v>
      </c>
      <c r="I59" s="223">
        <v>1.21003658037966</v>
      </c>
      <c r="J59" s="223">
        <v>1.1370255456584499</v>
      </c>
      <c r="K59" s="241">
        <v>1.0980058151067</v>
      </c>
      <c r="L59" s="225">
        <v>475</v>
      </c>
      <c r="M59" s="225">
        <v>450</v>
      </c>
      <c r="N59" s="225">
        <v>405</v>
      </c>
      <c r="O59" s="225">
        <v>274</v>
      </c>
      <c r="P59" s="225">
        <v>117</v>
      </c>
      <c r="Q59" s="226">
        <v>1721</v>
      </c>
    </row>
    <row r="60" spans="2:17" x14ac:dyDescent="0.25">
      <c r="B60" s="219"/>
      <c r="C60" s="236"/>
      <c r="D60" s="251"/>
      <c r="E60" s="251" t="s">
        <v>161</v>
      </c>
      <c r="F60" s="228">
        <v>0.93577560111278901</v>
      </c>
      <c r="G60" s="229">
        <v>0.79081845909140602</v>
      </c>
      <c r="H60" s="229">
        <v>0.85938437554562497</v>
      </c>
      <c r="I60" s="229">
        <v>1.0371690575983199</v>
      </c>
      <c r="J60" s="229">
        <v>0.93303039996438897</v>
      </c>
      <c r="K60" s="242">
        <v>0.88656539730456196</v>
      </c>
      <c r="L60" s="238">
        <v>1018</v>
      </c>
      <c r="M60" s="238">
        <v>1011</v>
      </c>
      <c r="N60" s="238">
        <v>1175</v>
      </c>
      <c r="O60" s="238">
        <v>875</v>
      </c>
      <c r="P60" s="238">
        <v>367</v>
      </c>
      <c r="Q60" s="239">
        <v>4446</v>
      </c>
    </row>
    <row r="61" spans="2:17" x14ac:dyDescent="0.25">
      <c r="B61" s="219"/>
      <c r="C61" s="208" t="s">
        <v>279</v>
      </c>
      <c r="D61" s="211" t="s">
        <v>89</v>
      </c>
      <c r="E61" s="211" t="s">
        <v>88</v>
      </c>
      <c r="F61" s="214">
        <v>0.77771469382654201</v>
      </c>
      <c r="G61" s="215">
        <v>0.71631328555457896</v>
      </c>
      <c r="H61" s="215">
        <v>0.83786994041440399</v>
      </c>
      <c r="I61" s="215">
        <v>1.0123130810063501</v>
      </c>
      <c r="J61" s="215">
        <v>0.94153963117376904</v>
      </c>
      <c r="K61" s="240">
        <v>0.80032105735105497</v>
      </c>
      <c r="L61" s="217">
        <v>1195</v>
      </c>
      <c r="M61" s="217">
        <v>2334</v>
      </c>
      <c r="N61" s="217">
        <v>2360</v>
      </c>
      <c r="O61" s="217">
        <v>1172</v>
      </c>
      <c r="P61" s="217">
        <v>328</v>
      </c>
      <c r="Q61" s="218">
        <v>7389</v>
      </c>
    </row>
    <row r="62" spans="2:17" x14ac:dyDescent="0.25">
      <c r="B62" s="219"/>
      <c r="C62" s="221"/>
      <c r="D62" s="221"/>
      <c r="E62" s="221">
        <v>2</v>
      </c>
      <c r="F62" s="222">
        <v>1.04875301981157</v>
      </c>
      <c r="G62" s="223">
        <v>0.91691744821848598</v>
      </c>
      <c r="H62" s="223">
        <v>1.0714132066409301</v>
      </c>
      <c r="I62" s="223">
        <v>1.1163645891957299</v>
      </c>
      <c r="J62" s="223">
        <v>1.11336851800458</v>
      </c>
      <c r="K62" s="241">
        <v>1.01398457912632</v>
      </c>
      <c r="L62" s="225">
        <v>1198</v>
      </c>
      <c r="M62" s="225">
        <v>1959</v>
      </c>
      <c r="N62" s="225">
        <v>1717</v>
      </c>
      <c r="O62" s="225">
        <v>733</v>
      </c>
      <c r="P62" s="225">
        <v>232</v>
      </c>
      <c r="Q62" s="226">
        <v>5839</v>
      </c>
    </row>
    <row r="63" spans="2:17" x14ac:dyDescent="0.25">
      <c r="B63" s="219"/>
      <c r="C63" s="236"/>
      <c r="D63" s="236"/>
      <c r="E63" s="236" t="s">
        <v>161</v>
      </c>
      <c r="F63" s="228">
        <v>0.88440698550826902</v>
      </c>
      <c r="G63" s="229">
        <v>0.79242068723646097</v>
      </c>
      <c r="H63" s="229">
        <v>0.925052651696887</v>
      </c>
      <c r="I63" s="229">
        <v>1.05123593334318</v>
      </c>
      <c r="J63" s="229">
        <v>1.01507226772633</v>
      </c>
      <c r="K63" s="242">
        <v>0.88189922522263298</v>
      </c>
      <c r="L63" s="238">
        <v>2393</v>
      </c>
      <c r="M63" s="238">
        <v>4293</v>
      </c>
      <c r="N63" s="238">
        <v>4077</v>
      </c>
      <c r="O63" s="238">
        <v>1905</v>
      </c>
      <c r="P63" s="238">
        <v>560</v>
      </c>
      <c r="Q63" s="239">
        <v>13228</v>
      </c>
    </row>
    <row r="64" spans="2:17" x14ac:dyDescent="0.25">
      <c r="B64" s="219"/>
      <c r="C64" s="208" t="s">
        <v>280</v>
      </c>
      <c r="D64" s="211" t="s">
        <v>89</v>
      </c>
      <c r="E64" s="211" t="s">
        <v>88</v>
      </c>
      <c r="F64" s="214">
        <v>0.74657462060253998</v>
      </c>
      <c r="G64" s="215">
        <v>0.71326759440026799</v>
      </c>
      <c r="H64" s="215">
        <v>0.71905927709245798</v>
      </c>
      <c r="I64" s="215">
        <v>1.18094339486435</v>
      </c>
      <c r="J64" s="215">
        <v>1.5544540369603801</v>
      </c>
      <c r="K64" s="240">
        <v>0.77957971209690502</v>
      </c>
      <c r="L64" s="217">
        <v>389</v>
      </c>
      <c r="M64" s="217">
        <v>636</v>
      </c>
      <c r="N64" s="217">
        <v>403</v>
      </c>
      <c r="O64" s="217">
        <v>191</v>
      </c>
      <c r="P64" s="217">
        <v>44</v>
      </c>
      <c r="Q64" s="218">
        <v>1663</v>
      </c>
    </row>
    <row r="65" spans="2:17" x14ac:dyDescent="0.25">
      <c r="B65" s="219"/>
      <c r="C65" s="221"/>
      <c r="D65" s="221"/>
      <c r="E65" s="221">
        <v>2</v>
      </c>
      <c r="F65" s="222">
        <v>0.61538615765938098</v>
      </c>
      <c r="G65" s="223">
        <v>0.77779928501531503</v>
      </c>
      <c r="H65" s="223">
        <v>1.2944635844344501</v>
      </c>
      <c r="I65" s="223">
        <v>1.21804929339273</v>
      </c>
      <c r="J65" s="223">
        <v>1.88489908109577</v>
      </c>
      <c r="K65" s="241">
        <v>0.91972026971063003</v>
      </c>
      <c r="L65" s="225">
        <v>493</v>
      </c>
      <c r="M65" s="225">
        <v>763</v>
      </c>
      <c r="N65" s="225">
        <v>565</v>
      </c>
      <c r="O65" s="225">
        <v>207</v>
      </c>
      <c r="P65" s="225">
        <v>55</v>
      </c>
      <c r="Q65" s="226">
        <v>2083</v>
      </c>
    </row>
    <row r="66" spans="2:17" x14ac:dyDescent="0.25">
      <c r="B66" s="219"/>
      <c r="C66" s="236"/>
      <c r="D66" s="236"/>
      <c r="E66" s="236" t="s">
        <v>161</v>
      </c>
      <c r="F66" s="228">
        <v>0.67975818870400895</v>
      </c>
      <c r="G66" s="229">
        <v>0.74763161689399205</v>
      </c>
      <c r="H66" s="229">
        <v>1.0211945248991701</v>
      </c>
      <c r="I66" s="229">
        <v>1.19965954052072</v>
      </c>
      <c r="J66" s="229">
        <v>1.72950887584957</v>
      </c>
      <c r="K66" s="252">
        <v>0.85284582893924599</v>
      </c>
      <c r="L66" s="238">
        <v>882</v>
      </c>
      <c r="M66" s="238">
        <v>1399</v>
      </c>
      <c r="N66" s="238">
        <v>968</v>
      </c>
      <c r="O66" s="238">
        <v>398</v>
      </c>
      <c r="P66" s="238">
        <v>99</v>
      </c>
      <c r="Q66" s="239">
        <v>3746</v>
      </c>
    </row>
    <row r="67" spans="2:17" x14ac:dyDescent="0.25">
      <c r="B67" s="219"/>
      <c r="C67" s="208" t="s">
        <v>161</v>
      </c>
      <c r="D67" s="211" t="s">
        <v>89</v>
      </c>
      <c r="E67" s="211" t="s">
        <v>88</v>
      </c>
      <c r="F67" s="214">
        <v>0.78307088673914305</v>
      </c>
      <c r="G67" s="215">
        <v>0.69979028150284395</v>
      </c>
      <c r="H67" s="215">
        <v>0.81369836620928904</v>
      </c>
      <c r="I67" s="215">
        <v>1.0265262326897699</v>
      </c>
      <c r="J67" s="215">
        <v>0.97320536867552698</v>
      </c>
      <c r="K67" s="240">
        <v>0.79401620896343805</v>
      </c>
      <c r="L67" s="217">
        <v>2127</v>
      </c>
      <c r="M67" s="217">
        <v>3531</v>
      </c>
      <c r="N67" s="217">
        <v>3533</v>
      </c>
      <c r="O67" s="217">
        <v>1964</v>
      </c>
      <c r="P67" s="217">
        <v>622</v>
      </c>
      <c r="Q67" s="218">
        <v>11777</v>
      </c>
    </row>
    <row r="68" spans="2:17" x14ac:dyDescent="0.25">
      <c r="B68" s="219"/>
      <c r="C68" s="221"/>
      <c r="D68" s="221"/>
      <c r="E68" s="221">
        <v>2</v>
      </c>
      <c r="F68" s="222">
        <v>0.93348700717990096</v>
      </c>
      <c r="G68" s="223">
        <v>0.89441888773425604</v>
      </c>
      <c r="H68" s="223">
        <v>1.12014206554839</v>
      </c>
      <c r="I68" s="223">
        <v>1.1599498294467501</v>
      </c>
      <c r="J68" s="223">
        <v>1.2572430989551699</v>
      </c>
      <c r="K68" s="241">
        <v>0.99741087236051695</v>
      </c>
      <c r="L68" s="225">
        <v>2166</v>
      </c>
      <c r="M68" s="225">
        <v>3172</v>
      </c>
      <c r="N68" s="225">
        <v>2687</v>
      </c>
      <c r="O68" s="225">
        <v>1214</v>
      </c>
      <c r="P68" s="225">
        <v>404</v>
      </c>
      <c r="Q68" s="226">
        <v>9643</v>
      </c>
    </row>
    <row r="69" spans="2:17" x14ac:dyDescent="0.25">
      <c r="B69" s="253"/>
      <c r="C69" s="236"/>
      <c r="D69" s="236"/>
      <c r="E69" s="236" t="s">
        <v>161</v>
      </c>
      <c r="F69" s="254">
        <v>0.84512952137153496</v>
      </c>
      <c r="G69" s="255">
        <v>0.78006863067549403</v>
      </c>
      <c r="H69" s="255">
        <v>0.93369590310065498</v>
      </c>
      <c r="I69" s="255">
        <v>1.0761894096517099</v>
      </c>
      <c r="J69" s="255">
        <v>1.08616889360058</v>
      </c>
      <c r="K69" s="256">
        <v>0.87584725625183202</v>
      </c>
      <c r="L69" s="238">
        <v>4293</v>
      </c>
      <c r="M69" s="238">
        <v>6703</v>
      </c>
      <c r="N69" s="238">
        <v>6220</v>
      </c>
      <c r="O69" s="238">
        <v>3178</v>
      </c>
      <c r="P69" s="238">
        <v>1026</v>
      </c>
      <c r="Q69" s="239">
        <v>21420</v>
      </c>
    </row>
    <row r="72" spans="2:17" x14ac:dyDescent="0.25">
      <c r="C72" s="257"/>
    </row>
    <row r="74" spans="2:17" x14ac:dyDescent="0.25"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</row>
  </sheetData>
  <mergeCells count="13">
    <mergeCell ref="B1:Q1"/>
    <mergeCell ref="B2:Q2"/>
    <mergeCell ref="B3:Q3"/>
    <mergeCell ref="B4:Q4"/>
    <mergeCell ref="D6:E6"/>
    <mergeCell ref="F6:K6"/>
    <mergeCell ref="L6:Q6"/>
    <mergeCell ref="L7:Q7"/>
    <mergeCell ref="B7:B8"/>
    <mergeCell ref="C7:C8"/>
    <mergeCell ref="D7:D8"/>
    <mergeCell ref="E7:E8"/>
    <mergeCell ref="F7:K7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MJ74"/>
  <sheetViews>
    <sheetView zoomScaleNormal="100" workbookViewId="0"/>
  </sheetViews>
  <sheetFormatPr defaultColWidth="9.140625" defaultRowHeight="15" x14ac:dyDescent="0.25"/>
  <cols>
    <col min="1" max="1" width="9.140625" style="206"/>
    <col min="2" max="2" width="12" style="206" customWidth="1"/>
    <col min="3" max="3" width="10.85546875" style="206" customWidth="1"/>
    <col min="4" max="5" width="11" style="206" customWidth="1"/>
    <col min="6" max="6" width="10.42578125" style="206" customWidth="1"/>
    <col min="7" max="13" width="11" style="206" customWidth="1"/>
    <col min="14" max="17" width="9.140625" style="206"/>
    <col min="18" max="18" width="4.42578125" style="206" customWidth="1"/>
    <col min="19" max="1024" width="9.140625" style="206"/>
  </cols>
  <sheetData>
    <row r="1" spans="2:17" x14ac:dyDescent="0.25">
      <c r="B1" s="434" t="s">
        <v>282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2:17" x14ac:dyDescent="0.25">
      <c r="B2" s="435" t="s">
        <v>258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</row>
    <row r="3" spans="2:17" x14ac:dyDescent="0.25">
      <c r="B3" s="435" t="s">
        <v>269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</row>
    <row r="4" spans="2:17" x14ac:dyDescent="0.25">
      <c r="B4" s="435" t="s">
        <v>283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</row>
    <row r="5" spans="2:17" x14ac:dyDescent="0.25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</row>
    <row r="6" spans="2:17" ht="12.75" customHeight="1" x14ac:dyDescent="0.25">
      <c r="B6" s="208"/>
      <c r="C6" s="209"/>
      <c r="D6" s="428" t="s">
        <v>270</v>
      </c>
      <c r="E6" s="428"/>
      <c r="F6" s="433" t="s">
        <v>260</v>
      </c>
      <c r="G6" s="433"/>
      <c r="H6" s="433"/>
      <c r="I6" s="433"/>
      <c r="J6" s="433"/>
      <c r="K6" s="433"/>
      <c r="L6" s="428" t="s">
        <v>271</v>
      </c>
      <c r="M6" s="428"/>
      <c r="N6" s="428"/>
      <c r="O6" s="428"/>
      <c r="P6" s="428"/>
      <c r="Q6" s="428"/>
    </row>
    <row r="7" spans="2:17" ht="12.75" customHeight="1" x14ac:dyDescent="0.25">
      <c r="B7" s="429" t="s">
        <v>272</v>
      </c>
      <c r="C7" s="429" t="s">
        <v>70</v>
      </c>
      <c r="D7" s="429" t="s">
        <v>273</v>
      </c>
      <c r="E7" s="429" t="s">
        <v>274</v>
      </c>
      <c r="F7" s="430" t="s">
        <v>87</v>
      </c>
      <c r="G7" s="430"/>
      <c r="H7" s="430"/>
      <c r="I7" s="430"/>
      <c r="J7" s="430"/>
      <c r="K7" s="430"/>
      <c r="L7" s="428" t="s">
        <v>87</v>
      </c>
      <c r="M7" s="428"/>
      <c r="N7" s="428"/>
      <c r="O7" s="428"/>
      <c r="P7" s="428"/>
      <c r="Q7" s="428"/>
    </row>
    <row r="8" spans="2:17" x14ac:dyDescent="0.25">
      <c r="B8" s="429"/>
      <c r="C8" s="429"/>
      <c r="D8" s="429"/>
      <c r="E8" s="429"/>
      <c r="F8" s="210" t="s">
        <v>275</v>
      </c>
      <c r="G8" s="210" t="s">
        <v>229</v>
      </c>
      <c r="H8" s="210" t="s">
        <v>93</v>
      </c>
      <c r="I8" s="210" t="s">
        <v>94</v>
      </c>
      <c r="J8" s="210" t="s">
        <v>95</v>
      </c>
      <c r="K8" s="211" t="s">
        <v>276</v>
      </c>
      <c r="L8" s="211" t="s">
        <v>275</v>
      </c>
      <c r="M8" s="210" t="s">
        <v>229</v>
      </c>
      <c r="N8" s="210" t="s">
        <v>93</v>
      </c>
      <c r="O8" s="210" t="s">
        <v>94</v>
      </c>
      <c r="P8" s="210" t="s">
        <v>95</v>
      </c>
      <c r="Q8" s="212" t="s">
        <v>276</v>
      </c>
    </row>
    <row r="9" spans="2:17" x14ac:dyDescent="0.25">
      <c r="B9" s="213" t="s">
        <v>277</v>
      </c>
      <c r="C9" s="211" t="s">
        <v>278</v>
      </c>
      <c r="D9" s="211" t="s">
        <v>89</v>
      </c>
      <c r="E9" s="211" t="s">
        <v>88</v>
      </c>
      <c r="F9" s="214">
        <f>+'Appendix L1'!F9/'Appendix L1'!F$11</f>
        <v>0.75316785354238158</v>
      </c>
      <c r="G9" s="215">
        <f>+'Appendix L1'!G9/'Appendix L1'!G$11</f>
        <v>0.82562961426384684</v>
      </c>
      <c r="H9" s="215">
        <f>+'Appendix L1'!H9/'Appendix L1'!H$11</f>
        <v>0.84518487328667069</v>
      </c>
      <c r="I9" s="215">
        <f>+'Appendix L1'!I9/'Appendix L1'!I$11</f>
        <v>0.83674849934162254</v>
      </c>
      <c r="J9" s="215">
        <f>+'Appendix L1'!J9/'Appendix L1'!J$11</f>
        <v>0.92696141051422465</v>
      </c>
      <c r="K9" s="214">
        <f>+'Appendix L1'!K9/'Appendix L1'!K$11</f>
        <v>0.83859645656509119</v>
      </c>
      <c r="L9" s="216">
        <v>639</v>
      </c>
      <c r="M9" s="217">
        <v>1345</v>
      </c>
      <c r="N9" s="217">
        <v>2432</v>
      </c>
      <c r="O9" s="217">
        <v>3213</v>
      </c>
      <c r="P9" s="217">
        <v>1796</v>
      </c>
      <c r="Q9" s="218">
        <v>9425</v>
      </c>
    </row>
    <row r="10" spans="2:17" x14ac:dyDescent="0.25">
      <c r="B10" s="219"/>
      <c r="C10" s="220"/>
      <c r="D10" s="221"/>
      <c r="E10" s="221">
        <v>2</v>
      </c>
      <c r="F10" s="222">
        <f>+'Appendix L1'!F10/'Appendix L1'!F$11</f>
        <v>1.5588998120581634</v>
      </c>
      <c r="G10" s="223">
        <f>+'Appendix L1'!G10/'Appendix L1'!G$11</f>
        <v>1.3498577489607795</v>
      </c>
      <c r="H10" s="223">
        <f>+'Appendix L1'!H10/'Appendix L1'!H$11</f>
        <v>1.2779164650518446</v>
      </c>
      <c r="I10" s="223">
        <f>+'Appendix L1'!I10/'Appendix L1'!I$11</f>
        <v>1.3109589521764919</v>
      </c>
      <c r="J10" s="223">
        <f>+'Appendix L1'!J10/'Appendix L1'!J$11</f>
        <v>1.1835786894022873</v>
      </c>
      <c r="K10" s="222">
        <f>+'Appendix L1'!K10/'Appendix L1'!K$11</f>
        <v>1.3218179543447051</v>
      </c>
      <c r="L10" s="224">
        <v>1289</v>
      </c>
      <c r="M10" s="225">
        <v>1723</v>
      </c>
      <c r="N10" s="225">
        <v>2631</v>
      </c>
      <c r="O10" s="225">
        <v>3264</v>
      </c>
      <c r="P10" s="225">
        <v>1089</v>
      </c>
      <c r="Q10" s="226">
        <v>9996</v>
      </c>
    </row>
    <row r="11" spans="2:17" x14ac:dyDescent="0.25">
      <c r="B11" s="219"/>
      <c r="C11" s="220"/>
      <c r="D11" s="227"/>
      <c r="E11" s="227" t="s">
        <v>161</v>
      </c>
      <c r="F11" s="228">
        <f>+'Appendix L1'!F11/'Appendix L1'!F$11</f>
        <v>1</v>
      </c>
      <c r="G11" s="229">
        <f>+'Appendix L1'!G11/'Appendix L1'!G$11</f>
        <v>1</v>
      </c>
      <c r="H11" s="229">
        <f>+'Appendix L1'!H11/'Appendix L1'!H$11</f>
        <v>1</v>
      </c>
      <c r="I11" s="229">
        <f>+'Appendix L1'!I11/'Appendix L1'!I$11</f>
        <v>1</v>
      </c>
      <c r="J11" s="229">
        <f>+'Appendix L1'!J11/'Appendix L1'!J$11</f>
        <v>1</v>
      </c>
      <c r="K11" s="228">
        <f>+'Appendix L1'!K11/'Appendix L1'!K$11</f>
        <v>1</v>
      </c>
      <c r="L11" s="230">
        <v>1928</v>
      </c>
      <c r="M11" s="231">
        <v>3068</v>
      </c>
      <c r="N11" s="231">
        <v>5063</v>
      </c>
      <c r="O11" s="231">
        <v>6477</v>
      </c>
      <c r="P11" s="231">
        <v>2885</v>
      </c>
      <c r="Q11" s="232">
        <v>19421</v>
      </c>
    </row>
    <row r="12" spans="2:17" x14ac:dyDescent="0.25">
      <c r="B12" s="219"/>
      <c r="C12" s="233"/>
      <c r="D12" s="221">
        <v>3</v>
      </c>
      <c r="E12" s="221">
        <v>1</v>
      </c>
      <c r="F12" s="222">
        <f>+'Appendix L1'!F12/'Appendix L1'!F$15</f>
        <v>0.68857746627103456</v>
      </c>
      <c r="G12" s="223">
        <f>+'Appendix L1'!G12/'Appendix L1'!G$15</f>
        <v>0.78692657939242505</v>
      </c>
      <c r="H12" s="223">
        <f>+'Appendix L1'!H12/'Appendix L1'!H$15</f>
        <v>0.85165089099354108</v>
      </c>
      <c r="I12" s="223">
        <f>+'Appendix L1'!I12/'Appendix L1'!I$15</f>
        <v>0.85582539905515864</v>
      </c>
      <c r="J12" s="223">
        <f>+'Appendix L1'!J12/'Appendix L1'!J$15</f>
        <v>0.55794386343741964</v>
      </c>
      <c r="K12" s="222">
        <f>+'Appendix L1'!K12/'Appendix L1'!K$15</f>
        <v>0.7878107335682637</v>
      </c>
      <c r="L12" s="224">
        <v>941</v>
      </c>
      <c r="M12" s="225">
        <v>1432</v>
      </c>
      <c r="N12" s="225">
        <v>1505</v>
      </c>
      <c r="O12" s="225">
        <v>669</v>
      </c>
      <c r="P12" s="225">
        <v>5</v>
      </c>
      <c r="Q12" s="226">
        <v>4552</v>
      </c>
    </row>
    <row r="13" spans="2:17" x14ac:dyDescent="0.25">
      <c r="B13" s="219"/>
      <c r="C13" s="220"/>
      <c r="D13" s="221"/>
      <c r="E13" s="221">
        <v>2</v>
      </c>
      <c r="F13" s="222">
        <f>+'Appendix L1'!F13/'Appendix L1'!F$15</f>
        <v>0.99225261476545223</v>
      </c>
      <c r="G13" s="223">
        <f>+'Appendix L1'!G13/'Appendix L1'!G$15</f>
        <v>0.99990985768923135</v>
      </c>
      <c r="H13" s="223">
        <f>+'Appendix L1'!H13/'Appendix L1'!H$15</f>
        <v>0.98623894144998647</v>
      </c>
      <c r="I13" s="223">
        <f>+'Appendix L1'!I13/'Appendix L1'!I$15</f>
        <v>1.1074340642611822</v>
      </c>
      <c r="J13" s="223">
        <f>+'Appendix L1'!J13/'Appendix L1'!J$15</f>
        <v>1.2767772136566575</v>
      </c>
      <c r="K13" s="222">
        <f>+'Appendix L1'!K13/'Appendix L1'!K$15</f>
        <v>0.99895038930180879</v>
      </c>
      <c r="L13" s="224">
        <v>633</v>
      </c>
      <c r="M13" s="225">
        <v>1064</v>
      </c>
      <c r="N13" s="225">
        <v>963</v>
      </c>
      <c r="O13" s="225">
        <v>430</v>
      </c>
      <c r="P13" s="225">
        <v>22</v>
      </c>
      <c r="Q13" s="226">
        <v>3112</v>
      </c>
    </row>
    <row r="14" spans="2:17" x14ac:dyDescent="0.25">
      <c r="B14" s="219"/>
      <c r="C14" s="220"/>
      <c r="D14" s="221"/>
      <c r="E14" s="221">
        <v>3</v>
      </c>
      <c r="F14" s="222">
        <f>+'Appendix L1'!F14/'Appendix L1'!F$15</f>
        <v>1.5600676583658903</v>
      </c>
      <c r="G14" s="223">
        <f>+'Appendix L1'!G14/'Appendix L1'!G$15</f>
        <v>1.4273704667016172</v>
      </c>
      <c r="H14" s="223">
        <f>+'Appendix L1'!H14/'Appendix L1'!H$15</f>
        <v>1.437978788295579</v>
      </c>
      <c r="I14" s="223">
        <f>+'Appendix L1'!I14/'Appendix L1'!I$15</f>
        <v>1.4278887946878738</v>
      </c>
      <c r="J14" s="223">
        <f>+'Appendix L1'!J14/'Appendix L1'!J$15</f>
        <v>0.88632276506089769</v>
      </c>
      <c r="K14" s="222">
        <f>+'Appendix L1'!K14/'Appendix L1'!K$15</f>
        <v>1.4911614386235281</v>
      </c>
      <c r="L14" s="224">
        <v>1225</v>
      </c>
      <c r="M14" s="225">
        <v>1480</v>
      </c>
      <c r="N14" s="225">
        <v>1093</v>
      </c>
      <c r="O14" s="225">
        <v>269</v>
      </c>
      <c r="P14" s="225">
        <v>12</v>
      </c>
      <c r="Q14" s="226">
        <v>4079</v>
      </c>
    </row>
    <row r="15" spans="2:17" x14ac:dyDescent="0.25">
      <c r="B15" s="219"/>
      <c r="C15" s="220"/>
      <c r="D15" s="227"/>
      <c r="E15" s="227" t="s">
        <v>161</v>
      </c>
      <c r="F15" s="228">
        <f>+'Appendix L1'!F15/'Appendix L1'!F$15</f>
        <v>1</v>
      </c>
      <c r="G15" s="229">
        <f>+'Appendix L1'!G15/'Appendix L1'!G$15</f>
        <v>1</v>
      </c>
      <c r="H15" s="229">
        <f>+'Appendix L1'!H15/'Appendix L1'!H$15</f>
        <v>1</v>
      </c>
      <c r="I15" s="229">
        <f>+'Appendix L1'!I15/'Appendix L1'!I$15</f>
        <v>1</v>
      </c>
      <c r="J15" s="229">
        <f>+'Appendix L1'!J15/'Appendix L1'!J$15</f>
        <v>1</v>
      </c>
      <c r="K15" s="228">
        <f>+'Appendix L1'!K15/'Appendix L1'!K$15</f>
        <v>1</v>
      </c>
      <c r="L15" s="230">
        <v>2799</v>
      </c>
      <c r="M15" s="231">
        <v>3976</v>
      </c>
      <c r="N15" s="231">
        <v>3561</v>
      </c>
      <c r="O15" s="231">
        <v>1368</v>
      </c>
      <c r="P15" s="231">
        <v>39</v>
      </c>
      <c r="Q15" s="232">
        <v>11743</v>
      </c>
    </row>
    <row r="16" spans="2:17" x14ac:dyDescent="0.25">
      <c r="B16" s="219"/>
      <c r="C16" s="233"/>
      <c r="D16" s="221">
        <v>4</v>
      </c>
      <c r="E16" s="221">
        <v>1</v>
      </c>
      <c r="F16" s="222">
        <f>+'Appendix L1'!F16/'Appendix L1'!F$20</f>
        <v>0.80118973395751081</v>
      </c>
      <c r="G16" s="223">
        <f>+'Appendix L1'!G16/'Appendix L1'!G$20</f>
        <v>0.83220948531619499</v>
      </c>
      <c r="H16" s="223">
        <f>+'Appendix L1'!H16/'Appendix L1'!H$20</f>
        <v>0.85109422805587553</v>
      </c>
      <c r="I16" s="223">
        <f>+'Appendix L1'!I16/'Appendix L1'!I$20</f>
        <v>0.91387029022784205</v>
      </c>
      <c r="J16" s="223">
        <f>+'Appendix L1'!J16/'Appendix L1'!J$20</f>
        <v>2.355342398673022</v>
      </c>
      <c r="K16" s="222">
        <f>+'Appendix L1'!K16/'Appendix L1'!K$20</f>
        <v>0.8326833706087976</v>
      </c>
      <c r="L16" s="224">
        <v>850</v>
      </c>
      <c r="M16" s="225">
        <v>1365</v>
      </c>
      <c r="N16" s="225">
        <v>1324</v>
      </c>
      <c r="O16" s="225">
        <v>276</v>
      </c>
      <c r="P16" s="225">
        <v>2</v>
      </c>
      <c r="Q16" s="226">
        <v>3817</v>
      </c>
    </row>
    <row r="17" spans="2:17" x14ac:dyDescent="0.25">
      <c r="B17" s="219"/>
      <c r="C17" s="220"/>
      <c r="D17" s="221"/>
      <c r="E17" s="234">
        <v>2</v>
      </c>
      <c r="F17" s="222">
        <f>+'Appendix L1'!F17/'Appendix L1'!F$20</f>
        <v>1.1875251342197235</v>
      </c>
      <c r="G17" s="223">
        <f>+'Appendix L1'!G17/'Appendix L1'!G$20</f>
        <v>1.0310340674454865</v>
      </c>
      <c r="H17" s="223">
        <f>+'Appendix L1'!H17/'Appendix L1'!H$20</f>
        <v>1.0304350165724439</v>
      </c>
      <c r="I17" s="223">
        <f>+'Appendix L1'!I17/'Appendix L1'!I$20</f>
        <v>1.0458318481126354</v>
      </c>
      <c r="J17" s="223">
        <f>+'Appendix L1'!J17/'Appendix L1'!J$20</f>
        <v>0</v>
      </c>
      <c r="K17" s="222">
        <f>+'Appendix L1'!K17/'Appendix L1'!K$20</f>
        <v>1.0698055837596852</v>
      </c>
      <c r="L17" s="224">
        <v>444</v>
      </c>
      <c r="M17" s="225">
        <v>680</v>
      </c>
      <c r="N17" s="225">
        <v>676</v>
      </c>
      <c r="O17" s="225">
        <v>131</v>
      </c>
      <c r="P17" s="225">
        <v>0</v>
      </c>
      <c r="Q17" s="226">
        <v>1931</v>
      </c>
    </row>
    <row r="18" spans="2:17" x14ac:dyDescent="0.25">
      <c r="B18" s="219"/>
      <c r="C18" s="220"/>
      <c r="D18" s="221"/>
      <c r="E18" s="221">
        <v>3</v>
      </c>
      <c r="F18" s="222">
        <f>+'Appendix L1'!F18/'Appendix L1'!F$20</f>
        <v>1.0295861511386943</v>
      </c>
      <c r="G18" s="223">
        <f>+'Appendix L1'!G18/'Appendix L1'!G$20</f>
        <v>1.2697171993941814</v>
      </c>
      <c r="H18" s="223">
        <f>+'Appendix L1'!H18/'Appendix L1'!H$20</f>
        <v>1.381625527827788</v>
      </c>
      <c r="I18" s="223">
        <f>+'Appendix L1'!I18/'Appendix L1'!I$20</f>
        <v>1.2252232259518621</v>
      </c>
      <c r="J18" s="223">
        <f>+'Appendix L1'!J18/'Appendix L1'!J$20</f>
        <v>0</v>
      </c>
      <c r="K18" s="222">
        <f>+'Appendix L1'!K18/'Appendix L1'!K$20</f>
        <v>1.2214892589315069</v>
      </c>
      <c r="L18" s="224">
        <v>348</v>
      </c>
      <c r="M18" s="225">
        <v>551</v>
      </c>
      <c r="N18" s="225">
        <v>432</v>
      </c>
      <c r="O18" s="225">
        <v>55</v>
      </c>
      <c r="P18" s="225">
        <v>0</v>
      </c>
      <c r="Q18" s="226">
        <v>1386</v>
      </c>
    </row>
    <row r="19" spans="2:17" x14ac:dyDescent="0.25">
      <c r="B19" s="219"/>
      <c r="C19" s="220"/>
      <c r="D19" s="221"/>
      <c r="E19" s="221">
        <v>4</v>
      </c>
      <c r="F19" s="222">
        <f>+'Appendix L1'!F19/'Appendix L1'!F$20</f>
        <v>1.6242432405851961</v>
      </c>
      <c r="G19" s="223">
        <f>+'Appendix L1'!G19/'Appendix L1'!G$20</f>
        <v>1.5779684354406485</v>
      </c>
      <c r="H19" s="223">
        <f>+'Appendix L1'!H19/'Appendix L1'!H$20</f>
        <v>1.5623699379768807</v>
      </c>
      <c r="I19" s="223">
        <f>+'Appendix L1'!I19/'Appendix L1'!I$20</f>
        <v>1.2905401044014906</v>
      </c>
      <c r="J19" s="223">
        <f>+'Appendix L1'!J19/'Appendix L1'!J$20</f>
        <v>0</v>
      </c>
      <c r="K19" s="222">
        <f>+'Appendix L1'!K19/'Appendix L1'!K$20</f>
        <v>1.5853294031504499</v>
      </c>
      <c r="L19" s="224">
        <v>481</v>
      </c>
      <c r="M19" s="225">
        <v>524</v>
      </c>
      <c r="N19" s="225">
        <v>351</v>
      </c>
      <c r="O19" s="225">
        <v>69</v>
      </c>
      <c r="P19" s="225">
        <v>0</v>
      </c>
      <c r="Q19" s="226">
        <v>1425</v>
      </c>
    </row>
    <row r="20" spans="2:17" x14ac:dyDescent="0.25">
      <c r="B20" s="219"/>
      <c r="C20" s="235"/>
      <c r="D20" s="236"/>
      <c r="E20" s="236" t="s">
        <v>161</v>
      </c>
      <c r="F20" s="228">
        <f>+'Appendix L1'!F20/'Appendix L1'!F$20</f>
        <v>1</v>
      </c>
      <c r="G20" s="229">
        <f>+'Appendix L1'!G20/'Appendix L1'!G$20</f>
        <v>1</v>
      </c>
      <c r="H20" s="229">
        <f>+'Appendix L1'!H20/'Appendix L1'!H$20</f>
        <v>1</v>
      </c>
      <c r="I20" s="229">
        <f>+'Appendix L1'!I20/'Appendix L1'!I$20</f>
        <v>1</v>
      </c>
      <c r="J20" s="229">
        <f>+'Appendix L1'!J20/'Appendix L1'!J$20</f>
        <v>1</v>
      </c>
      <c r="K20" s="228">
        <f>+'Appendix L1'!K20/'Appendix L1'!K$20</f>
        <v>1</v>
      </c>
      <c r="L20" s="237">
        <v>2123</v>
      </c>
      <c r="M20" s="238">
        <v>3120</v>
      </c>
      <c r="N20" s="238">
        <v>2783</v>
      </c>
      <c r="O20" s="238">
        <v>531</v>
      </c>
      <c r="P20" s="238">
        <v>2</v>
      </c>
      <c r="Q20" s="239">
        <v>8559</v>
      </c>
    </row>
    <row r="21" spans="2:17" x14ac:dyDescent="0.25">
      <c r="B21" s="219"/>
      <c r="C21" s="211" t="s">
        <v>279</v>
      </c>
      <c r="D21" s="211" t="s">
        <v>89</v>
      </c>
      <c r="E21" s="211" t="s">
        <v>88</v>
      </c>
      <c r="F21" s="214">
        <f>+'Appendix L1'!F21/'Appendix L1'!F$23</f>
        <v>0.78507618905920007</v>
      </c>
      <c r="G21" s="215">
        <f>+'Appendix L1'!G21/'Appendix L1'!G$23</f>
        <v>0.80111057893301696</v>
      </c>
      <c r="H21" s="215">
        <f>+'Appendix L1'!H21/'Appendix L1'!H$23</f>
        <v>0.82788105940419165</v>
      </c>
      <c r="I21" s="215">
        <f>+'Appendix L1'!I21/'Appendix L1'!I$23</f>
        <v>0.83060783095704005</v>
      </c>
      <c r="J21" s="215">
        <f>+'Appendix L1'!J21/'Appendix L1'!J$23</f>
        <v>0.87003863260968339</v>
      </c>
      <c r="K21" s="214">
        <f>+'Appendix L1'!K21/'Appendix L1'!K$23</f>
        <v>0.825363630581744</v>
      </c>
      <c r="L21" s="216">
        <v>1047</v>
      </c>
      <c r="M21" s="217">
        <v>2788</v>
      </c>
      <c r="N21" s="217">
        <v>4958</v>
      </c>
      <c r="O21" s="217">
        <v>5858</v>
      </c>
      <c r="P21" s="217">
        <v>2998</v>
      </c>
      <c r="Q21" s="218">
        <v>17649</v>
      </c>
    </row>
    <row r="22" spans="2:17" ht="12.75" customHeight="1" x14ac:dyDescent="0.25">
      <c r="B22" s="219"/>
      <c r="C22" s="220"/>
      <c r="D22" s="221"/>
      <c r="E22" s="221">
        <v>2</v>
      </c>
      <c r="F22" s="222">
        <f>+'Appendix L1'!F22/'Appendix L1'!F$23</f>
        <v>1.3717776559803483</v>
      </c>
      <c r="G22" s="223">
        <f>+'Appendix L1'!G22/'Appendix L1'!G$23</f>
        <v>1.3115887440113736</v>
      </c>
      <c r="H22" s="223">
        <f>+'Appendix L1'!H22/'Appendix L1'!H$23</f>
        <v>1.2600936605788087</v>
      </c>
      <c r="I22" s="223">
        <f>+'Appendix L1'!I22/'Appendix L1'!I$23</f>
        <v>1.30063669731255</v>
      </c>
      <c r="J22" s="223">
        <f>+'Appendix L1'!J22/'Appendix L1'!J$23</f>
        <v>1.2354392896127588</v>
      </c>
      <c r="K22" s="222">
        <f>+'Appendix L1'!K22/'Appendix L1'!K$23</f>
        <v>1.2878398337313355</v>
      </c>
      <c r="L22" s="224">
        <v>2336</v>
      </c>
      <c r="M22" s="225">
        <v>4562</v>
      </c>
      <c r="N22" s="225">
        <v>6649</v>
      </c>
      <c r="O22" s="225">
        <v>5811</v>
      </c>
      <c r="P22" s="225">
        <v>2314</v>
      </c>
      <c r="Q22" s="226">
        <v>21672</v>
      </c>
    </row>
    <row r="23" spans="2:17" x14ac:dyDescent="0.25">
      <c r="B23" s="219"/>
      <c r="C23" s="220"/>
      <c r="D23" s="227"/>
      <c r="E23" s="227" t="s">
        <v>161</v>
      </c>
      <c r="F23" s="228">
        <f>+'Appendix L1'!F23/'Appendix L1'!F$23</f>
        <v>1</v>
      </c>
      <c r="G23" s="229">
        <f>+'Appendix L1'!G23/'Appendix L1'!G$23</f>
        <v>1</v>
      </c>
      <c r="H23" s="229">
        <f>+'Appendix L1'!H23/'Appendix L1'!H$23</f>
        <v>1</v>
      </c>
      <c r="I23" s="229">
        <f>+'Appendix L1'!I23/'Appendix L1'!I$23</f>
        <v>1</v>
      </c>
      <c r="J23" s="229">
        <f>+'Appendix L1'!J23/'Appendix L1'!J$23</f>
        <v>1</v>
      </c>
      <c r="K23" s="228">
        <f>+'Appendix L1'!K23/'Appendix L1'!K$23</f>
        <v>1</v>
      </c>
      <c r="L23" s="230">
        <v>3383</v>
      </c>
      <c r="M23" s="231">
        <v>7350</v>
      </c>
      <c r="N23" s="231">
        <v>11607</v>
      </c>
      <c r="O23" s="231">
        <v>11669</v>
      </c>
      <c r="P23" s="231">
        <v>5312</v>
      </c>
      <c r="Q23" s="232">
        <v>39321</v>
      </c>
    </row>
    <row r="24" spans="2:17" x14ac:dyDescent="0.25">
      <c r="B24" s="219"/>
      <c r="C24" s="233"/>
      <c r="D24" s="221">
        <v>3</v>
      </c>
      <c r="E24" s="221">
        <v>1</v>
      </c>
      <c r="F24" s="222">
        <f>+'Appendix L1'!F24/'Appendix L1'!F$27</f>
        <v>0.75109645939575242</v>
      </c>
      <c r="G24" s="223">
        <f>+'Appendix L1'!G24/'Appendix L1'!G$27</f>
        <v>0.83729223030763433</v>
      </c>
      <c r="H24" s="223">
        <f>+'Appendix L1'!H24/'Appendix L1'!H$27</f>
        <v>0.7790536406910884</v>
      </c>
      <c r="I24" s="223">
        <f>+'Appendix L1'!I24/'Appendix L1'!I$27</f>
        <v>0.84571891052239145</v>
      </c>
      <c r="J24" s="223">
        <f>+'Appendix L1'!J24/'Appendix L1'!J$27</f>
        <v>0.46423457927897899</v>
      </c>
      <c r="K24" s="222">
        <f>+'Appendix L1'!K24/'Appendix L1'!K$27</f>
        <v>0.798540717297756</v>
      </c>
      <c r="L24" s="224">
        <v>1678</v>
      </c>
      <c r="M24" s="225">
        <v>3355</v>
      </c>
      <c r="N24" s="225">
        <v>4069</v>
      </c>
      <c r="O24" s="225">
        <v>1766</v>
      </c>
      <c r="P24" s="225">
        <v>10</v>
      </c>
      <c r="Q24" s="226">
        <v>10878</v>
      </c>
    </row>
    <row r="25" spans="2:17" x14ac:dyDescent="0.25">
      <c r="B25" s="219"/>
      <c r="C25" s="220"/>
      <c r="D25" s="221"/>
      <c r="E25" s="221">
        <v>2</v>
      </c>
      <c r="F25" s="222">
        <f>+'Appendix L1'!F25/'Appendix L1'!F$27</f>
        <v>0.91910437022006297</v>
      </c>
      <c r="G25" s="223">
        <f>+'Appendix L1'!G25/'Appendix L1'!G$27</f>
        <v>0.88926658883689758</v>
      </c>
      <c r="H25" s="223">
        <f>+'Appendix L1'!H25/'Appendix L1'!H$27</f>
        <v>0.98456480849694383</v>
      </c>
      <c r="I25" s="223">
        <f>+'Appendix L1'!I25/'Appendix L1'!I$27</f>
        <v>0.9912892855738813</v>
      </c>
      <c r="J25" s="223">
        <f>+'Appendix L1'!J25/'Appendix L1'!J$27</f>
        <v>1.1626241804798876</v>
      </c>
      <c r="K25" s="222">
        <f>+'Appendix L1'!K25/'Appendix L1'!K$27</f>
        <v>0.93407381755912211</v>
      </c>
      <c r="L25" s="224">
        <v>1842</v>
      </c>
      <c r="M25" s="225">
        <v>3960</v>
      </c>
      <c r="N25" s="225">
        <v>4106</v>
      </c>
      <c r="O25" s="225">
        <v>1463</v>
      </c>
      <c r="P25" s="225">
        <v>43</v>
      </c>
      <c r="Q25" s="226">
        <v>11414</v>
      </c>
    </row>
    <row r="26" spans="2:17" x14ac:dyDescent="0.25">
      <c r="B26" s="219"/>
      <c r="C26" s="220"/>
      <c r="D26" s="221"/>
      <c r="E26" s="221">
        <v>3</v>
      </c>
      <c r="F26" s="222">
        <f>+'Appendix L1'!F26/'Appendix L1'!F$27</f>
        <v>1.3114478648257071</v>
      </c>
      <c r="G26" s="223">
        <f>+'Appendix L1'!G26/'Appendix L1'!G$27</f>
        <v>1.2966880563249179</v>
      </c>
      <c r="H26" s="223">
        <f>+'Appendix L1'!H26/'Appendix L1'!H$27</f>
        <v>1.3799546477910827</v>
      </c>
      <c r="I26" s="223">
        <f>+'Appendix L1'!I26/'Appendix L1'!I$27</f>
        <v>1.4323826731963969</v>
      </c>
      <c r="J26" s="223">
        <f>+'Appendix L1'!J26/'Appendix L1'!J$27</f>
        <v>1.1632213572190824</v>
      </c>
      <c r="K26" s="222">
        <f>+'Appendix L1'!K26/'Appendix L1'!K$27</f>
        <v>1.3370083333133989</v>
      </c>
      <c r="L26" s="224">
        <v>3745</v>
      </c>
      <c r="M26" s="225">
        <v>6521</v>
      </c>
      <c r="N26" s="225">
        <v>5104</v>
      </c>
      <c r="O26" s="225">
        <v>1275</v>
      </c>
      <c r="P26" s="225">
        <v>68</v>
      </c>
      <c r="Q26" s="226">
        <v>16713</v>
      </c>
    </row>
    <row r="27" spans="2:17" x14ac:dyDescent="0.25">
      <c r="B27" s="219"/>
      <c r="C27" s="220"/>
      <c r="D27" s="227"/>
      <c r="E27" s="227" t="s">
        <v>161</v>
      </c>
      <c r="F27" s="228">
        <f>+'Appendix L1'!F27/'Appendix L1'!F$27</f>
        <v>1</v>
      </c>
      <c r="G27" s="229">
        <f>+'Appendix L1'!G27/'Appendix L1'!G$27</f>
        <v>1</v>
      </c>
      <c r="H27" s="229">
        <f>+'Appendix L1'!H27/'Appendix L1'!H$27</f>
        <v>1</v>
      </c>
      <c r="I27" s="229">
        <f>+'Appendix L1'!I27/'Appendix L1'!I$27</f>
        <v>1</v>
      </c>
      <c r="J27" s="229">
        <f>+'Appendix L1'!J27/'Appendix L1'!J$27</f>
        <v>1</v>
      </c>
      <c r="K27" s="228">
        <f>+'Appendix L1'!K27/'Appendix L1'!K$27</f>
        <v>1</v>
      </c>
      <c r="L27" s="230">
        <v>7265</v>
      </c>
      <c r="M27" s="231">
        <v>13836</v>
      </c>
      <c r="N27" s="231">
        <v>13279</v>
      </c>
      <c r="O27" s="231">
        <v>4504</v>
      </c>
      <c r="P27" s="231">
        <v>121</v>
      </c>
      <c r="Q27" s="232">
        <v>39005</v>
      </c>
    </row>
    <row r="28" spans="2:17" x14ac:dyDescent="0.25">
      <c r="B28" s="219"/>
      <c r="C28" s="233"/>
      <c r="D28" s="221">
        <v>4</v>
      </c>
      <c r="E28" s="221">
        <v>1</v>
      </c>
      <c r="F28" s="222">
        <f>+'Appendix L1'!F28/'Appendix L1'!F$32</f>
        <v>0.843806669257257</v>
      </c>
      <c r="G28" s="223">
        <f>+'Appendix L1'!G28/'Appendix L1'!G$32</f>
        <v>0.83260906603350215</v>
      </c>
      <c r="H28" s="223">
        <f>+'Appendix L1'!H28/'Appendix L1'!H$32</f>
        <v>0.81517205000987114</v>
      </c>
      <c r="I28" s="223">
        <f>+'Appendix L1'!I28/'Appendix L1'!I$32</f>
        <v>0.86397939104368637</v>
      </c>
      <c r="J28" s="223">
        <f>+'Appendix L1'!J28/'Appendix L1'!J$32</f>
        <v>0</v>
      </c>
      <c r="K28" s="222">
        <f>+'Appendix L1'!K28/'Appendix L1'!K$32</f>
        <v>0.83203412657238496</v>
      </c>
      <c r="L28" s="224">
        <v>2593</v>
      </c>
      <c r="M28" s="225">
        <v>4592</v>
      </c>
      <c r="N28" s="225">
        <v>3862</v>
      </c>
      <c r="O28" s="225">
        <v>767</v>
      </c>
      <c r="P28" s="225">
        <v>0</v>
      </c>
      <c r="Q28" s="226">
        <v>11814</v>
      </c>
    </row>
    <row r="29" spans="2:17" x14ac:dyDescent="0.25">
      <c r="B29" s="219"/>
      <c r="C29" s="220"/>
      <c r="D29" s="221"/>
      <c r="E29" s="234">
        <v>2</v>
      </c>
      <c r="F29" s="222">
        <f>+'Appendix L1'!F29/'Appendix L1'!F$32</f>
        <v>0.96973987147675633</v>
      </c>
      <c r="G29" s="223">
        <f>+'Appendix L1'!G29/'Appendix L1'!G$32</f>
        <v>0.97557558141957668</v>
      </c>
      <c r="H29" s="223">
        <f>+'Appendix L1'!H29/'Appendix L1'!H$32</f>
        <v>1.0023947526175359</v>
      </c>
      <c r="I29" s="223">
        <f>+'Appendix L1'!I29/'Appendix L1'!I$32</f>
        <v>0.9804686855510174</v>
      </c>
      <c r="J29" s="223">
        <f>+'Appendix L1'!J29/'Appendix L1'!J$32</f>
        <v>0</v>
      </c>
      <c r="K29" s="222">
        <f>+'Appendix L1'!K29/'Appendix L1'!K$32</f>
        <v>0.98039899962705312</v>
      </c>
      <c r="L29" s="224">
        <v>2033</v>
      </c>
      <c r="M29" s="225">
        <v>4002</v>
      </c>
      <c r="N29" s="225">
        <v>3602</v>
      </c>
      <c r="O29" s="225">
        <v>599</v>
      </c>
      <c r="P29" s="225">
        <v>0</v>
      </c>
      <c r="Q29" s="226">
        <v>10236</v>
      </c>
    </row>
    <row r="30" spans="2:17" x14ac:dyDescent="0.25">
      <c r="B30" s="219"/>
      <c r="C30" s="220"/>
      <c r="D30" s="221"/>
      <c r="E30" s="221">
        <v>3</v>
      </c>
      <c r="F30" s="222">
        <f>+'Appendix L1'!F30/'Appendix L1'!F$32</f>
        <v>1.1182738459858026</v>
      </c>
      <c r="G30" s="223">
        <f>+'Appendix L1'!G30/'Appendix L1'!G$32</f>
        <v>1.1731727248695571</v>
      </c>
      <c r="H30" s="223">
        <f>+'Appendix L1'!H30/'Appendix L1'!H$32</f>
        <v>1.3075360832994805</v>
      </c>
      <c r="I30" s="223">
        <f>+'Appendix L1'!I30/'Appendix L1'!I$32</f>
        <v>1.3179835682666592</v>
      </c>
      <c r="J30" s="223">
        <f>+'Appendix L1'!J30/'Appendix L1'!J$32</f>
        <v>0</v>
      </c>
      <c r="K30" s="222">
        <f>+'Appendix L1'!K30/'Appendix L1'!K$32</f>
        <v>1.1918504258471454</v>
      </c>
      <c r="L30" s="224">
        <v>1759</v>
      </c>
      <c r="M30" s="225">
        <v>2819</v>
      </c>
      <c r="N30" s="225">
        <v>2157</v>
      </c>
      <c r="O30" s="225">
        <v>274</v>
      </c>
      <c r="P30" s="225">
        <v>0</v>
      </c>
      <c r="Q30" s="226">
        <v>7009</v>
      </c>
    </row>
    <row r="31" spans="2:17" x14ac:dyDescent="0.25">
      <c r="B31" s="219"/>
      <c r="C31" s="220"/>
      <c r="D31" s="221"/>
      <c r="E31" s="221">
        <v>4</v>
      </c>
      <c r="F31" s="222">
        <f>+'Appendix L1'!F31/'Appendix L1'!F$32</f>
        <v>1.3878429276701372</v>
      </c>
      <c r="G31" s="223">
        <f>+'Appendix L1'!G31/'Appendix L1'!G$32</f>
        <v>1.4813362698370744</v>
      </c>
      <c r="H31" s="223">
        <f>+'Appendix L1'!H31/'Appendix L1'!H$32</f>
        <v>1.5377951069464786</v>
      </c>
      <c r="I31" s="223">
        <f>+'Appendix L1'!I31/'Appendix L1'!I$32</f>
        <v>1.3783966493003876</v>
      </c>
      <c r="J31" s="223">
        <f>+'Appendix L1'!J31/'Appendix L1'!J$32</f>
        <v>1.2195059359142524</v>
      </c>
      <c r="K31" s="222">
        <f>+'Appendix L1'!K31/'Appendix L1'!K$32</f>
        <v>1.4581256811234118</v>
      </c>
      <c r="L31" s="224">
        <v>1975</v>
      </c>
      <c r="M31" s="225">
        <v>2662</v>
      </c>
      <c r="N31" s="225">
        <v>1810</v>
      </c>
      <c r="O31" s="225">
        <v>323</v>
      </c>
      <c r="P31" s="225">
        <v>1</v>
      </c>
      <c r="Q31" s="226">
        <v>6771</v>
      </c>
    </row>
    <row r="32" spans="2:17" x14ac:dyDescent="0.25">
      <c r="B32" s="219"/>
      <c r="C32" s="235"/>
      <c r="D32" s="236"/>
      <c r="E32" s="236" t="s">
        <v>161</v>
      </c>
      <c r="F32" s="228">
        <f>+'Appendix L1'!F32/'Appendix L1'!F$32</f>
        <v>1</v>
      </c>
      <c r="G32" s="229">
        <f>+'Appendix L1'!G32/'Appendix L1'!G$32</f>
        <v>1</v>
      </c>
      <c r="H32" s="229">
        <f>+'Appendix L1'!H32/'Appendix L1'!H$32</f>
        <v>1</v>
      </c>
      <c r="I32" s="229">
        <f>+'Appendix L1'!I32/'Appendix L1'!I$32</f>
        <v>1</v>
      </c>
      <c r="J32" s="229">
        <f>+'Appendix L1'!J32/'Appendix L1'!J$32</f>
        <v>1</v>
      </c>
      <c r="K32" s="228">
        <f>+'Appendix L1'!K32/'Appendix L1'!K$32</f>
        <v>1</v>
      </c>
      <c r="L32" s="237">
        <v>8360</v>
      </c>
      <c r="M32" s="238">
        <v>14075</v>
      </c>
      <c r="N32" s="238">
        <v>11431</v>
      </c>
      <c r="O32" s="238">
        <v>1963</v>
      </c>
      <c r="P32" s="238">
        <v>1</v>
      </c>
      <c r="Q32" s="239">
        <v>35830</v>
      </c>
    </row>
    <row r="33" spans="2:17" x14ac:dyDescent="0.25">
      <c r="B33" s="219"/>
      <c r="C33" s="211" t="s">
        <v>280</v>
      </c>
      <c r="D33" s="211" t="s">
        <v>89</v>
      </c>
      <c r="E33" s="211" t="s">
        <v>88</v>
      </c>
      <c r="F33" s="214">
        <f>+'Appendix L1'!F33/'Appendix L1'!F$35</f>
        <v>0.73451289057895464</v>
      </c>
      <c r="G33" s="215">
        <f>+'Appendix L1'!G33/'Appendix L1'!G$35</f>
        <v>0.88203083212468059</v>
      </c>
      <c r="H33" s="215">
        <f>+'Appendix L1'!H33/'Appendix L1'!H$35</f>
        <v>0.83642338221488211</v>
      </c>
      <c r="I33" s="215">
        <f>+'Appendix L1'!I33/'Appendix L1'!I$35</f>
        <v>0.88322197101465549</v>
      </c>
      <c r="J33" s="215">
        <f>+'Appendix L1'!J33/'Appendix L1'!J$35</f>
        <v>0.88149635826601691</v>
      </c>
      <c r="K33" s="214">
        <f>+'Appendix L1'!K33/'Appendix L1'!K$35</f>
        <v>0.866651553583354</v>
      </c>
      <c r="L33" s="216">
        <v>405</v>
      </c>
      <c r="M33" s="217">
        <v>1771</v>
      </c>
      <c r="N33" s="217">
        <v>3955</v>
      </c>
      <c r="O33" s="217">
        <v>4332</v>
      </c>
      <c r="P33" s="217">
        <v>1821</v>
      </c>
      <c r="Q33" s="218">
        <v>12284</v>
      </c>
    </row>
    <row r="34" spans="2:17" x14ac:dyDescent="0.25">
      <c r="B34" s="219"/>
      <c r="C34" s="220"/>
      <c r="D34" s="221"/>
      <c r="E34" s="221">
        <v>2</v>
      </c>
      <c r="F34" s="222">
        <f>+'Appendix L1'!F34/'Appendix L1'!F$35</f>
        <v>1.1869300326684114</v>
      </c>
      <c r="G34" s="223">
        <f>+'Appendix L1'!G34/'Appendix L1'!G$35</f>
        <v>1.0876043782940306</v>
      </c>
      <c r="H34" s="223">
        <f>+'Appendix L1'!H34/'Appendix L1'!H$35</f>
        <v>1.1649688477672762</v>
      </c>
      <c r="I34" s="223">
        <f>+'Appendix L1'!I34/'Appendix L1'!I$35</f>
        <v>1.1666869258775487</v>
      </c>
      <c r="J34" s="223">
        <f>+'Appendix L1'!J34/'Appendix L1'!J$35</f>
        <v>1.1858701813529726</v>
      </c>
      <c r="K34" s="222">
        <f>+'Appendix L1'!K34/'Appendix L1'!K$35</f>
        <v>1.1362047000220394</v>
      </c>
      <c r="L34" s="224">
        <v>887</v>
      </c>
      <c r="M34" s="225">
        <v>3687</v>
      </c>
      <c r="N34" s="225">
        <v>6533</v>
      </c>
      <c r="O34" s="225">
        <v>4476</v>
      </c>
      <c r="P34" s="225">
        <v>1505</v>
      </c>
      <c r="Q34" s="226">
        <v>17088</v>
      </c>
    </row>
    <row r="35" spans="2:17" x14ac:dyDescent="0.25">
      <c r="B35" s="219"/>
      <c r="C35" s="220"/>
      <c r="D35" s="227"/>
      <c r="E35" s="227" t="s">
        <v>161</v>
      </c>
      <c r="F35" s="228">
        <f>+'Appendix L1'!F35/'Appendix L1'!F$35</f>
        <v>1</v>
      </c>
      <c r="G35" s="229">
        <f>+'Appendix L1'!G35/'Appendix L1'!G$35</f>
        <v>1</v>
      </c>
      <c r="H35" s="229">
        <f>+'Appendix L1'!H35/'Appendix L1'!H$35</f>
        <v>1</v>
      </c>
      <c r="I35" s="229">
        <f>+'Appendix L1'!I35/'Appendix L1'!I$35</f>
        <v>1</v>
      </c>
      <c r="J35" s="229">
        <f>+'Appendix L1'!J35/'Appendix L1'!J$35</f>
        <v>1</v>
      </c>
      <c r="K35" s="228">
        <f>+'Appendix L1'!K35/'Appendix L1'!K$35</f>
        <v>1</v>
      </c>
      <c r="L35" s="230">
        <v>1292</v>
      </c>
      <c r="M35" s="231">
        <v>5458</v>
      </c>
      <c r="N35" s="231">
        <v>10488</v>
      </c>
      <c r="O35" s="231">
        <v>8808</v>
      </c>
      <c r="P35" s="231">
        <v>3326</v>
      </c>
      <c r="Q35" s="232">
        <v>29372</v>
      </c>
    </row>
    <row r="36" spans="2:17" x14ac:dyDescent="0.25">
      <c r="B36" s="219"/>
      <c r="C36" s="233"/>
      <c r="D36" s="221">
        <v>3</v>
      </c>
      <c r="E36" s="221">
        <v>1</v>
      </c>
      <c r="F36" s="222">
        <f>+'Appendix L1'!F36/'Appendix L1'!F$39</f>
        <v>0.75661169391092331</v>
      </c>
      <c r="G36" s="223">
        <f>+'Appendix L1'!G36/'Appendix L1'!G$39</f>
        <v>0.77840567913995962</v>
      </c>
      <c r="H36" s="223">
        <f>+'Appendix L1'!H36/'Appendix L1'!H$39</f>
        <v>0.84711641705355345</v>
      </c>
      <c r="I36" s="223">
        <f>+'Appendix L1'!I36/'Appendix L1'!I$39</f>
        <v>0.75287817336871754</v>
      </c>
      <c r="J36" s="223">
        <f>+'Appendix L1'!J36/'Appendix L1'!J$39</f>
        <v>0.12560253902676197</v>
      </c>
      <c r="K36" s="222">
        <f>+'Appendix L1'!K36/'Appendix L1'!K$39</f>
        <v>0.79374604281705008</v>
      </c>
      <c r="L36" s="224">
        <v>778</v>
      </c>
      <c r="M36" s="225">
        <v>1532</v>
      </c>
      <c r="N36" s="225">
        <v>1463</v>
      </c>
      <c r="O36" s="225">
        <v>387</v>
      </c>
      <c r="P36" s="225">
        <v>4</v>
      </c>
      <c r="Q36" s="226">
        <v>4164</v>
      </c>
    </row>
    <row r="37" spans="2:17" x14ac:dyDescent="0.25">
      <c r="B37" s="219"/>
      <c r="C37" s="220"/>
      <c r="D37" s="221"/>
      <c r="E37" s="221">
        <v>2</v>
      </c>
      <c r="F37" s="222">
        <f>+'Appendix L1'!F37/'Appendix L1'!F$39</f>
        <v>0.78556898542928999</v>
      </c>
      <c r="G37" s="223">
        <f>+'Appendix L1'!G37/'Appendix L1'!G$39</f>
        <v>0.84291576723723716</v>
      </c>
      <c r="H37" s="223">
        <f>+'Appendix L1'!H37/'Appendix L1'!H$39</f>
        <v>0.88363308431367815</v>
      </c>
      <c r="I37" s="223">
        <f>+'Appendix L1'!I37/'Appendix L1'!I$39</f>
        <v>1.043402759365456</v>
      </c>
      <c r="J37" s="223">
        <f>+'Appendix L1'!J37/'Appendix L1'!J$39</f>
        <v>1.5832591131736806</v>
      </c>
      <c r="K37" s="222">
        <f>+'Appendix L1'!K37/'Appendix L1'!K$39</f>
        <v>0.85569889044893732</v>
      </c>
      <c r="L37" s="224">
        <v>1251</v>
      </c>
      <c r="M37" s="225">
        <v>3762</v>
      </c>
      <c r="N37" s="225">
        <v>3086</v>
      </c>
      <c r="O37" s="225">
        <v>660</v>
      </c>
      <c r="P37" s="225">
        <v>25</v>
      </c>
      <c r="Q37" s="226">
        <v>8784</v>
      </c>
    </row>
    <row r="38" spans="2:17" x14ac:dyDescent="0.25">
      <c r="B38" s="219"/>
      <c r="C38" s="220"/>
      <c r="D38" s="221"/>
      <c r="E38" s="221">
        <v>3</v>
      </c>
      <c r="F38" s="222">
        <f>+'Appendix L1'!F38/'Appendix L1'!F$39</f>
        <v>1.1919652689414992</v>
      </c>
      <c r="G38" s="223">
        <f>+'Appendix L1'!G38/'Appendix L1'!G$39</f>
        <v>1.1424616765445603</v>
      </c>
      <c r="H38" s="223">
        <f>+'Appendix L1'!H38/'Appendix L1'!H$39</f>
        <v>1.1532652029974881</v>
      </c>
      <c r="I38" s="223">
        <f>+'Appendix L1'!I38/'Appendix L1'!I$39</f>
        <v>1.1520167638191436</v>
      </c>
      <c r="J38" s="223">
        <f>+'Appendix L1'!J38/'Appendix L1'!J$39</f>
        <v>1.029393496611885</v>
      </c>
      <c r="K38" s="222">
        <f>+'Appendix L1'!K38/'Appendix L1'!K$39</f>
        <v>1.1521893439285411</v>
      </c>
      <c r="L38" s="224">
        <v>4092</v>
      </c>
      <c r="M38" s="225">
        <v>9593</v>
      </c>
      <c r="N38" s="225">
        <v>5507</v>
      </c>
      <c r="O38" s="225">
        <v>540</v>
      </c>
      <c r="P38" s="225">
        <v>72</v>
      </c>
      <c r="Q38" s="226">
        <v>19804</v>
      </c>
    </row>
    <row r="39" spans="2:17" x14ac:dyDescent="0.25">
      <c r="B39" s="219"/>
      <c r="C39" s="220"/>
      <c r="D39" s="227"/>
      <c r="E39" s="227" t="s">
        <v>161</v>
      </c>
      <c r="F39" s="228">
        <f>+'Appendix L1'!F39/'Appendix L1'!F$39</f>
        <v>1</v>
      </c>
      <c r="G39" s="229">
        <f>+'Appendix L1'!G39/'Appendix L1'!G$39</f>
        <v>1</v>
      </c>
      <c r="H39" s="229">
        <f>+'Appendix L1'!H39/'Appendix L1'!H$39</f>
        <v>1</v>
      </c>
      <c r="I39" s="229">
        <f>+'Appendix L1'!I39/'Appendix L1'!I$39</f>
        <v>1</v>
      </c>
      <c r="J39" s="229">
        <f>+'Appendix L1'!J39/'Appendix L1'!J$39</f>
        <v>1</v>
      </c>
      <c r="K39" s="228">
        <f>+'Appendix L1'!K39/'Appendix L1'!K$39</f>
        <v>1</v>
      </c>
      <c r="L39" s="230">
        <v>6121</v>
      </c>
      <c r="M39" s="231">
        <v>14887</v>
      </c>
      <c r="N39" s="231">
        <v>10056</v>
      </c>
      <c r="O39" s="231">
        <v>1587</v>
      </c>
      <c r="P39" s="231">
        <v>101</v>
      </c>
      <c r="Q39" s="232">
        <v>32752</v>
      </c>
    </row>
    <row r="40" spans="2:17" x14ac:dyDescent="0.25">
      <c r="B40" s="219"/>
      <c r="C40" s="233"/>
      <c r="D40" s="221">
        <v>4</v>
      </c>
      <c r="E40" s="221">
        <v>1</v>
      </c>
      <c r="F40" s="222">
        <f>+'Appendix L1'!F40/'Appendix L1'!F$44</f>
        <v>0.77224846435273942</v>
      </c>
      <c r="G40" s="223">
        <f>+'Appendix L1'!G40/'Appendix L1'!G$44</f>
        <v>0.80781652893720313</v>
      </c>
      <c r="H40" s="223">
        <f>+'Appendix L1'!H40/'Appendix L1'!H$44</f>
        <v>0.71929089421901649</v>
      </c>
      <c r="I40" s="223">
        <f>+'Appendix L1'!I40/'Appendix L1'!I$44</f>
        <v>1.1514525011764107</v>
      </c>
      <c r="J40" s="223">
        <f>+'Appendix L1'!J40/'Appendix L1'!J$44</f>
        <v>0</v>
      </c>
      <c r="K40" s="222">
        <f>+'Appendix L1'!K40/'Appendix L1'!K$44</f>
        <v>0.7872687548438807</v>
      </c>
      <c r="L40" s="224">
        <v>1145</v>
      </c>
      <c r="M40" s="225">
        <v>1526</v>
      </c>
      <c r="N40" s="225">
        <v>853</v>
      </c>
      <c r="O40" s="225">
        <v>87</v>
      </c>
      <c r="P40" s="225">
        <v>0</v>
      </c>
      <c r="Q40" s="226">
        <v>3611</v>
      </c>
    </row>
    <row r="41" spans="2:17" x14ac:dyDescent="0.25">
      <c r="B41" s="219"/>
      <c r="C41" s="220"/>
      <c r="D41" s="221"/>
      <c r="E41" s="234">
        <v>2</v>
      </c>
      <c r="F41" s="222">
        <f>+'Appendix L1'!F41/'Appendix L1'!F$44</f>
        <v>0.89588854846011978</v>
      </c>
      <c r="G41" s="223">
        <f>+'Appendix L1'!G41/'Appendix L1'!G$44</f>
        <v>0.94529643898462301</v>
      </c>
      <c r="H41" s="223">
        <f>+'Appendix L1'!H41/'Appendix L1'!H$44</f>
        <v>1.0187109685040914</v>
      </c>
      <c r="I41" s="223">
        <f>+'Appendix L1'!I41/'Appendix L1'!I$44</f>
        <v>0.93162843576973398</v>
      </c>
      <c r="J41" s="223">
        <f>+'Appendix L1'!J41/'Appendix L1'!J$44</f>
        <v>0</v>
      </c>
      <c r="K41" s="222">
        <f>+'Appendix L1'!K41/'Appendix L1'!K$44</f>
        <v>0.94223535412789217</v>
      </c>
      <c r="L41" s="224">
        <v>1338</v>
      </c>
      <c r="M41" s="225">
        <v>2360</v>
      </c>
      <c r="N41" s="225">
        <v>1298</v>
      </c>
      <c r="O41" s="225">
        <v>88</v>
      </c>
      <c r="P41" s="225">
        <v>0</v>
      </c>
      <c r="Q41" s="226">
        <v>5084</v>
      </c>
    </row>
    <row r="42" spans="2:17" x14ac:dyDescent="0.25">
      <c r="B42" s="219"/>
      <c r="C42" s="220"/>
      <c r="D42" s="221"/>
      <c r="E42" s="221">
        <v>3</v>
      </c>
      <c r="F42" s="222">
        <f>+'Appendix L1'!F42/'Appendix L1'!F$44</f>
        <v>1.0473553092748824</v>
      </c>
      <c r="G42" s="223">
        <f>+'Appendix L1'!G42/'Appendix L1'!G$44</f>
        <v>1.0009609583482446</v>
      </c>
      <c r="H42" s="223">
        <f>+'Appendix L1'!H42/'Appendix L1'!H$44</f>
        <v>1.3167573808347097</v>
      </c>
      <c r="I42" s="223">
        <f>+'Appendix L1'!I42/'Appendix L1'!I$44</f>
        <v>0.94766765539252629</v>
      </c>
      <c r="J42" s="223" t="e">
        <f>+'Appendix L1'!J42/'Appendix L1'!J$44</f>
        <v>#NUM!</v>
      </c>
      <c r="K42" s="222">
        <f>+'Appendix L1'!K42/'Appendix L1'!K$44</f>
        <v>1.0724425676469782</v>
      </c>
      <c r="L42" s="224">
        <v>1090</v>
      </c>
      <c r="M42" s="225">
        <v>1423</v>
      </c>
      <c r="N42" s="225">
        <v>707</v>
      </c>
      <c r="O42" s="225">
        <v>28</v>
      </c>
      <c r="P42" s="225">
        <v>0</v>
      </c>
      <c r="Q42" s="226">
        <v>3248</v>
      </c>
    </row>
    <row r="43" spans="2:17" x14ac:dyDescent="0.25">
      <c r="B43" s="219"/>
      <c r="C43" s="220"/>
      <c r="D43" s="221"/>
      <c r="E43" s="221">
        <v>4</v>
      </c>
      <c r="F43" s="222">
        <f>+'Appendix L1'!F43/'Appendix L1'!F$44</f>
        <v>1.3459747265196647</v>
      </c>
      <c r="G43" s="223">
        <f>+'Appendix L1'!G43/'Appendix L1'!G$44</f>
        <v>1.3111401685932427</v>
      </c>
      <c r="H43" s="223">
        <f>+'Appendix L1'!H43/'Appendix L1'!H$44</f>
        <v>1.2156496904113017</v>
      </c>
      <c r="I43" s="223">
        <f>+'Appendix L1'!I43/'Appendix L1'!I$44</f>
        <v>0.89045174280820516</v>
      </c>
      <c r="J43" s="223">
        <f>+'Appendix L1'!J43/'Appendix L1'!J$44</f>
        <v>1.0154698621961522</v>
      </c>
      <c r="K43" s="222">
        <f>+'Appendix L1'!K43/'Appendix L1'!K$44</f>
        <v>1.2967918379731616</v>
      </c>
      <c r="L43" s="224">
        <v>1670</v>
      </c>
      <c r="M43" s="225">
        <v>1822</v>
      </c>
      <c r="N43" s="225">
        <v>623</v>
      </c>
      <c r="O43" s="225">
        <v>52</v>
      </c>
      <c r="P43" s="225">
        <v>7</v>
      </c>
      <c r="Q43" s="226">
        <v>4174</v>
      </c>
    </row>
    <row r="44" spans="2:17" x14ac:dyDescent="0.25">
      <c r="B44" s="219"/>
      <c r="C44" s="235"/>
      <c r="D44" s="236"/>
      <c r="E44" s="236" t="s">
        <v>161</v>
      </c>
      <c r="F44" s="228">
        <f>+'Appendix L1'!F44/'Appendix L1'!F$44</f>
        <v>1</v>
      </c>
      <c r="G44" s="229">
        <f>+'Appendix L1'!G44/'Appendix L1'!G$44</f>
        <v>1</v>
      </c>
      <c r="H44" s="229">
        <f>+'Appendix L1'!H44/'Appendix L1'!H$44</f>
        <v>1</v>
      </c>
      <c r="I44" s="229">
        <f>+'Appendix L1'!I44/'Appendix L1'!I$44</f>
        <v>1</v>
      </c>
      <c r="J44" s="229">
        <f>+'Appendix L1'!J44/'Appendix L1'!J$44</f>
        <v>1</v>
      </c>
      <c r="K44" s="222">
        <f>+'Appendix L1'!K44/'Appendix L1'!K$44</f>
        <v>1</v>
      </c>
      <c r="L44" s="237">
        <v>5243</v>
      </c>
      <c r="M44" s="238">
        <v>7131</v>
      </c>
      <c r="N44" s="238">
        <v>3481</v>
      </c>
      <c r="O44" s="238">
        <v>255</v>
      </c>
      <c r="P44" s="238">
        <v>7</v>
      </c>
      <c r="Q44" s="226">
        <v>16117</v>
      </c>
    </row>
    <row r="45" spans="2:17" x14ac:dyDescent="0.25">
      <c r="B45" s="219"/>
      <c r="C45" s="211" t="s">
        <v>161</v>
      </c>
      <c r="D45" s="211" t="s">
        <v>89</v>
      </c>
      <c r="E45" s="211" t="s">
        <v>88</v>
      </c>
      <c r="F45" s="214">
        <f>+'Appendix L1'!F45/'Appendix L1'!F$47</f>
        <v>0.76277546708893551</v>
      </c>
      <c r="G45" s="215">
        <f>+'Appendix L1'!G45/'Appendix L1'!G$47</f>
        <v>0.84585719730398046</v>
      </c>
      <c r="H45" s="215">
        <f>+'Appendix L1'!H45/'Appendix L1'!H$47</f>
        <v>0.83690241499577012</v>
      </c>
      <c r="I45" s="215">
        <f>+'Appendix L1'!I45/'Appendix L1'!I$47</f>
        <v>0.8548292818962463</v>
      </c>
      <c r="J45" s="215">
        <f>+'Appendix L1'!J45/'Appendix L1'!J$47</f>
        <v>0.88706859183003195</v>
      </c>
      <c r="K45" s="240">
        <f>+'Appendix L1'!K45/'Appendix L1'!K$47</f>
        <v>0.8471495828042821</v>
      </c>
      <c r="L45" s="217">
        <v>2091</v>
      </c>
      <c r="M45" s="217">
        <v>5904</v>
      </c>
      <c r="N45" s="217">
        <v>11345</v>
      </c>
      <c r="O45" s="217">
        <v>13403</v>
      </c>
      <c r="P45" s="217">
        <v>6615</v>
      </c>
      <c r="Q45" s="218">
        <v>39358</v>
      </c>
    </row>
    <row r="46" spans="2:17" x14ac:dyDescent="0.25">
      <c r="B46" s="219"/>
      <c r="C46" s="220"/>
      <c r="D46" s="221"/>
      <c r="E46" s="221">
        <v>2</v>
      </c>
      <c r="F46" s="222">
        <f>+'Appendix L1'!F46/'Appendix L1'!F$47</f>
        <v>1.3407174414822276</v>
      </c>
      <c r="G46" s="223">
        <f>+'Appendix L1'!G46/'Appendix L1'!G$47</f>
        <v>1.1587239354543442</v>
      </c>
      <c r="H46" s="223">
        <f>+'Appendix L1'!H46/'Appendix L1'!H$47</f>
        <v>1.1973347946344113</v>
      </c>
      <c r="I46" s="223">
        <f>+'Appendix L1'!I46/'Appendix L1'!I$47</f>
        <v>1.2348410663798717</v>
      </c>
      <c r="J46" s="223">
        <f>+'Appendix L1'!J46/'Appendix L1'!J$47</f>
        <v>1.2032274154018348</v>
      </c>
      <c r="K46" s="241">
        <f>+'Appendix L1'!K46/'Appendix L1'!K$47</f>
        <v>1.2005517898058697</v>
      </c>
      <c r="L46" s="225">
        <v>4512</v>
      </c>
      <c r="M46" s="225">
        <v>9972</v>
      </c>
      <c r="N46" s="225">
        <v>15813</v>
      </c>
      <c r="O46" s="225">
        <v>13551</v>
      </c>
      <c r="P46" s="225">
        <v>4908</v>
      </c>
      <c r="Q46" s="226">
        <v>48756</v>
      </c>
    </row>
    <row r="47" spans="2:17" x14ac:dyDescent="0.25">
      <c r="B47" s="219"/>
      <c r="C47" s="220"/>
      <c r="D47" s="227"/>
      <c r="E47" s="227" t="s">
        <v>161</v>
      </c>
      <c r="F47" s="228">
        <f>+'Appendix L1'!F47/'Appendix L1'!F$47</f>
        <v>1</v>
      </c>
      <c r="G47" s="229">
        <f>+'Appendix L1'!G47/'Appendix L1'!G$47</f>
        <v>1</v>
      </c>
      <c r="H47" s="229">
        <f>+'Appendix L1'!H47/'Appendix L1'!H$47</f>
        <v>1</v>
      </c>
      <c r="I47" s="229">
        <f>+'Appendix L1'!I47/'Appendix L1'!I$47</f>
        <v>1</v>
      </c>
      <c r="J47" s="229">
        <f>+'Appendix L1'!J47/'Appendix L1'!J$47</f>
        <v>1</v>
      </c>
      <c r="K47" s="242">
        <f>+'Appendix L1'!K47/'Appendix L1'!K$47</f>
        <v>1</v>
      </c>
      <c r="L47" s="231">
        <v>6603</v>
      </c>
      <c r="M47" s="231">
        <v>15876</v>
      </c>
      <c r="N47" s="231">
        <v>27158</v>
      </c>
      <c r="O47" s="231">
        <v>26954</v>
      </c>
      <c r="P47" s="231">
        <v>11523</v>
      </c>
      <c r="Q47" s="232">
        <v>88114</v>
      </c>
    </row>
    <row r="48" spans="2:17" x14ac:dyDescent="0.25">
      <c r="B48" s="219"/>
      <c r="C48" s="233"/>
      <c r="D48" s="221">
        <v>3</v>
      </c>
      <c r="E48" s="221">
        <v>1</v>
      </c>
      <c r="F48" s="222">
        <f>+'Appendix L1'!F48/'Appendix L1'!F$51</f>
        <v>0.75393233686334848</v>
      </c>
      <c r="G48" s="223">
        <f>+'Appendix L1'!G48/'Appendix L1'!G$51</f>
        <v>0.81252418361666601</v>
      </c>
      <c r="H48" s="223">
        <f>+'Appendix L1'!H48/'Appendix L1'!H$51</f>
        <v>0.8174219845593802</v>
      </c>
      <c r="I48" s="223">
        <f>+'Appendix L1'!I48/'Appendix L1'!I$51</f>
        <v>0.82108665466882391</v>
      </c>
      <c r="J48" s="223">
        <f>+'Appendix L1'!J48/'Appendix L1'!J$51</f>
        <v>0.41007281579713922</v>
      </c>
      <c r="K48" s="241">
        <f>+'Appendix L1'!K48/'Appendix L1'!K$51</f>
        <v>0.79980105890815634</v>
      </c>
      <c r="L48" s="225">
        <v>3397</v>
      </c>
      <c r="M48" s="225">
        <v>6319</v>
      </c>
      <c r="N48" s="225">
        <v>7037</v>
      </c>
      <c r="O48" s="225">
        <v>2822</v>
      </c>
      <c r="P48" s="225">
        <v>19</v>
      </c>
      <c r="Q48" s="226">
        <v>19594</v>
      </c>
    </row>
    <row r="49" spans="2:17" x14ac:dyDescent="0.25">
      <c r="B49" s="219"/>
      <c r="C49" s="220"/>
      <c r="D49" s="221"/>
      <c r="E49" s="221">
        <v>2</v>
      </c>
      <c r="F49" s="222">
        <f>+'Appendix L1'!F49/'Appendix L1'!F$51</f>
        <v>0.86486141634469771</v>
      </c>
      <c r="G49" s="223">
        <f>+'Appendix L1'!G49/'Appendix L1'!G$51</f>
        <v>0.86677147534631827</v>
      </c>
      <c r="H49" s="223">
        <f>+'Appendix L1'!H49/'Appendix L1'!H$51</f>
        <v>0.92728577846179805</v>
      </c>
      <c r="I49" s="223">
        <f>+'Appendix L1'!I49/'Appendix L1'!I$51</f>
        <v>1.0371717423329601</v>
      </c>
      <c r="J49" s="223">
        <f>+'Appendix L1'!J49/'Appendix L1'!J$51</f>
        <v>1.4016361811847615</v>
      </c>
      <c r="K49" s="241">
        <f>+'Appendix L1'!K49/'Appendix L1'!K$51</f>
        <v>0.89389821020617877</v>
      </c>
      <c r="L49" s="225">
        <v>3726</v>
      </c>
      <c r="M49" s="225">
        <v>8786</v>
      </c>
      <c r="N49" s="225">
        <v>8155</v>
      </c>
      <c r="O49" s="225">
        <v>2553</v>
      </c>
      <c r="P49" s="225">
        <v>90</v>
      </c>
      <c r="Q49" s="226">
        <v>23310</v>
      </c>
    </row>
    <row r="50" spans="2:17" x14ac:dyDescent="0.25">
      <c r="B50" s="219"/>
      <c r="C50" s="220"/>
      <c r="D50" s="221"/>
      <c r="E50" s="221">
        <v>3</v>
      </c>
      <c r="F50" s="222">
        <f>+'Appendix L1'!F50/'Appendix L1'!F$51</f>
        <v>1.2551507524863907</v>
      </c>
      <c r="G50" s="223">
        <f>+'Appendix L1'!G50/'Appendix L1'!G$51</f>
        <v>1.1820628177540808</v>
      </c>
      <c r="H50" s="223">
        <f>+'Appendix L1'!H50/'Appendix L1'!H$51</f>
        <v>1.2271595615283741</v>
      </c>
      <c r="I50" s="223">
        <f>+'Appendix L1'!I50/'Appendix L1'!I$51</f>
        <v>1.3472124996438604</v>
      </c>
      <c r="J50" s="223">
        <f>+'Appendix L1'!J50/'Appendix L1'!J$51</f>
        <v>1.020362615863702</v>
      </c>
      <c r="K50" s="241">
        <f>+'Appendix L1'!K50/'Appendix L1'!K$51</f>
        <v>1.2144644001473988</v>
      </c>
      <c r="L50" s="225">
        <v>9062</v>
      </c>
      <c r="M50" s="225">
        <v>17594</v>
      </c>
      <c r="N50" s="225">
        <v>11704</v>
      </c>
      <c r="O50" s="225">
        <v>2084</v>
      </c>
      <c r="P50" s="225">
        <v>152</v>
      </c>
      <c r="Q50" s="226">
        <v>40596</v>
      </c>
    </row>
    <row r="51" spans="2:17" x14ac:dyDescent="0.25">
      <c r="B51" s="219"/>
      <c r="C51" s="220"/>
      <c r="D51" s="227"/>
      <c r="E51" s="227" t="s">
        <v>161</v>
      </c>
      <c r="F51" s="228">
        <f>+'Appendix L1'!F51/'Appendix L1'!F$51</f>
        <v>1</v>
      </c>
      <c r="G51" s="229">
        <f>+'Appendix L1'!G51/'Appendix L1'!G$51</f>
        <v>1</v>
      </c>
      <c r="H51" s="229">
        <f>+'Appendix L1'!H51/'Appendix L1'!H$51</f>
        <v>1</v>
      </c>
      <c r="I51" s="229">
        <f>+'Appendix L1'!I51/'Appendix L1'!I$51</f>
        <v>1</v>
      </c>
      <c r="J51" s="229">
        <f>+'Appendix L1'!J51/'Appendix L1'!J$51</f>
        <v>1</v>
      </c>
      <c r="K51" s="242">
        <f>+'Appendix L1'!K51/'Appendix L1'!K$51</f>
        <v>1</v>
      </c>
      <c r="L51" s="231">
        <v>16185</v>
      </c>
      <c r="M51" s="231">
        <v>32699</v>
      </c>
      <c r="N51" s="231">
        <v>26896</v>
      </c>
      <c r="O51" s="231">
        <v>7459</v>
      </c>
      <c r="P51" s="231">
        <v>261</v>
      </c>
      <c r="Q51" s="232">
        <v>83500</v>
      </c>
    </row>
    <row r="52" spans="2:17" x14ac:dyDescent="0.25">
      <c r="B52" s="219"/>
      <c r="C52" s="233"/>
      <c r="D52" s="221">
        <v>4</v>
      </c>
      <c r="E52" s="221">
        <v>1</v>
      </c>
      <c r="F52" s="222">
        <f>+'Appendix L1'!F52/'Appendix L1'!F$56</f>
        <v>0.81500300489450295</v>
      </c>
      <c r="G52" s="223">
        <f>+'Appendix L1'!G52/'Appendix L1'!G$56</f>
        <v>0.82833865419762442</v>
      </c>
      <c r="H52" s="223">
        <f>+'Appendix L1'!H52/'Appendix L1'!H$56</f>
        <v>0.80415954215086682</v>
      </c>
      <c r="I52" s="223">
        <f>+'Appendix L1'!I52/'Appendix L1'!I$56</f>
        <v>0.88565391711123775</v>
      </c>
      <c r="J52" s="223">
        <f>+'Appendix L1'!J52/'Appendix L1'!J$56</f>
        <v>7.6090872448517706</v>
      </c>
      <c r="K52" s="241">
        <f>+'Appendix L1'!K52/'Appendix L1'!K$56</f>
        <v>0.82037706477232819</v>
      </c>
      <c r="L52" s="225">
        <v>4588</v>
      </c>
      <c r="M52" s="225">
        <v>7483</v>
      </c>
      <c r="N52" s="225">
        <v>6039</v>
      </c>
      <c r="O52" s="225">
        <v>1130</v>
      </c>
      <c r="P52" s="225">
        <v>2</v>
      </c>
      <c r="Q52" s="226">
        <v>19242</v>
      </c>
    </row>
    <row r="53" spans="2:17" x14ac:dyDescent="0.25">
      <c r="B53" s="219"/>
      <c r="C53" s="220"/>
      <c r="D53" s="221"/>
      <c r="E53" s="234">
        <v>2</v>
      </c>
      <c r="F53" s="222">
        <f>+'Appendix L1'!F53/'Appendix L1'!F$56</f>
        <v>0.97174147992476323</v>
      </c>
      <c r="G53" s="223">
        <f>+'Appendix L1'!G53/'Appendix L1'!G$56</f>
        <v>0.97367559735144271</v>
      </c>
      <c r="H53" s="223">
        <f>+'Appendix L1'!H53/'Appendix L1'!H$56</f>
        <v>1.0149215593711007</v>
      </c>
      <c r="I53" s="223">
        <f>+'Appendix L1'!I53/'Appendix L1'!I$56</f>
        <v>0.99470950124747903</v>
      </c>
      <c r="J53" s="223">
        <f>+'Appendix L1'!J53/'Appendix L1'!J$56</f>
        <v>0</v>
      </c>
      <c r="K53" s="241">
        <f>+'Appendix L1'!K53/'Appendix L1'!K$56</f>
        <v>0.9834049245923816</v>
      </c>
      <c r="L53" s="225">
        <v>3815</v>
      </c>
      <c r="M53" s="225">
        <v>7042</v>
      </c>
      <c r="N53" s="225">
        <v>5576</v>
      </c>
      <c r="O53" s="225">
        <v>818</v>
      </c>
      <c r="P53" s="225">
        <v>0</v>
      </c>
      <c r="Q53" s="226">
        <v>17251</v>
      </c>
    </row>
    <row r="54" spans="2:17" x14ac:dyDescent="0.25">
      <c r="B54" s="219"/>
      <c r="C54" s="220"/>
      <c r="D54" s="221"/>
      <c r="E54" s="221">
        <v>3</v>
      </c>
      <c r="F54" s="222">
        <f>+'Appendix L1'!F54/'Appendix L1'!F$56</f>
        <v>1.08588949783552</v>
      </c>
      <c r="G54" s="223">
        <f>+'Appendix L1'!G54/'Appendix L1'!G$56</f>
        <v>1.1363484734715561</v>
      </c>
      <c r="H54" s="223">
        <f>+'Appendix L1'!H54/'Appendix L1'!H$56</f>
        <v>1.3366156123856592</v>
      </c>
      <c r="I54" s="223">
        <f>+'Appendix L1'!I54/'Appendix L1'!I$56</f>
        <v>1.2726379929985074</v>
      </c>
      <c r="J54" s="223">
        <f>+'Appendix L1'!J54/'Appendix L1'!J$56</f>
        <v>0</v>
      </c>
      <c r="K54" s="241">
        <f>+'Appendix L1'!K54/'Appendix L1'!K$56</f>
        <v>1.1648339991285517</v>
      </c>
      <c r="L54" s="225">
        <v>3197</v>
      </c>
      <c r="M54" s="225">
        <v>4793</v>
      </c>
      <c r="N54" s="225">
        <v>3296</v>
      </c>
      <c r="O54" s="225">
        <v>357</v>
      </c>
      <c r="P54" s="225">
        <v>0</v>
      </c>
      <c r="Q54" s="226">
        <v>11643</v>
      </c>
    </row>
    <row r="55" spans="2:17" x14ac:dyDescent="0.25">
      <c r="B55" s="219"/>
      <c r="C55" s="220"/>
      <c r="D55" s="221"/>
      <c r="E55" s="221">
        <v>4</v>
      </c>
      <c r="F55" s="222">
        <f>+'Appendix L1'!F55/'Appendix L1'!F$56</f>
        <v>1.4034244633743762</v>
      </c>
      <c r="G55" s="223">
        <f>+'Appendix L1'!G55/'Appendix L1'!G$56</f>
        <v>1.4178659514642602</v>
      </c>
      <c r="H55" s="223">
        <f>+'Appendix L1'!H55/'Appendix L1'!H$56</f>
        <v>1.4871681950490285</v>
      </c>
      <c r="I55" s="223">
        <f>+'Appendix L1'!I55/'Appendix L1'!I$56</f>
        <v>1.3214591067368189</v>
      </c>
      <c r="J55" s="223">
        <f>+'Appendix L1'!J55/'Appendix L1'!J$56</f>
        <v>0.86312003916447733</v>
      </c>
      <c r="K55" s="241">
        <f>+'Appendix L1'!K55/'Appendix L1'!K$56</f>
        <v>1.4200757339739021</v>
      </c>
      <c r="L55" s="225">
        <v>4126</v>
      </c>
      <c r="M55" s="225">
        <v>5008</v>
      </c>
      <c r="N55" s="225">
        <v>2784</v>
      </c>
      <c r="O55" s="225">
        <v>444</v>
      </c>
      <c r="P55" s="225">
        <v>8</v>
      </c>
      <c r="Q55" s="226">
        <v>12370</v>
      </c>
    </row>
    <row r="56" spans="2:17" x14ac:dyDescent="0.25">
      <c r="B56" s="219"/>
      <c r="C56" s="233"/>
      <c r="D56" s="221"/>
      <c r="E56" s="221" t="s">
        <v>161</v>
      </c>
      <c r="F56" s="222">
        <f>+'Appendix L1'!F56/'Appendix L1'!F$56</f>
        <v>1</v>
      </c>
      <c r="G56" s="223">
        <f>+'Appendix L1'!G56/'Appendix L1'!G$56</f>
        <v>1</v>
      </c>
      <c r="H56" s="223">
        <f>+'Appendix L1'!H56/'Appendix L1'!H$56</f>
        <v>1</v>
      </c>
      <c r="I56" s="223">
        <f>+'Appendix L1'!I56/'Appendix L1'!I$56</f>
        <v>1</v>
      </c>
      <c r="J56" s="223">
        <f>+'Appendix L1'!J56/'Appendix L1'!J$56</f>
        <v>1</v>
      </c>
      <c r="K56" s="241">
        <f>+'Appendix L1'!K56/'Appendix L1'!K$56</f>
        <v>1</v>
      </c>
      <c r="L56" s="225">
        <v>15726</v>
      </c>
      <c r="M56" s="225">
        <v>24326</v>
      </c>
      <c r="N56" s="225">
        <v>17695</v>
      </c>
      <c r="O56" s="225">
        <v>2749</v>
      </c>
      <c r="P56" s="225">
        <v>10</v>
      </c>
      <c r="Q56" s="226">
        <v>60506</v>
      </c>
    </row>
    <row r="57" spans="2:17" x14ac:dyDescent="0.25">
      <c r="B57" s="243" t="s">
        <v>281</v>
      </c>
      <c r="C57" s="244"/>
      <c r="D57" s="244"/>
      <c r="E57" s="244"/>
      <c r="F57" s="245"/>
      <c r="G57" s="245"/>
      <c r="H57" s="245"/>
      <c r="I57" s="245"/>
      <c r="J57" s="245"/>
      <c r="K57" s="246"/>
      <c r="L57" s="247">
        <v>38514</v>
      </c>
      <c r="M57" s="247">
        <v>72901</v>
      </c>
      <c r="N57" s="247">
        <v>71749</v>
      </c>
      <c r="O57" s="247">
        <v>37162</v>
      </c>
      <c r="P57" s="247">
        <v>11794</v>
      </c>
      <c r="Q57" s="248">
        <v>232120</v>
      </c>
    </row>
    <row r="58" spans="2:17" x14ac:dyDescent="0.25">
      <c r="B58" s="249" t="s">
        <v>110</v>
      </c>
      <c r="C58" s="221" t="s">
        <v>278</v>
      </c>
      <c r="D58" s="221" t="s">
        <v>89</v>
      </c>
      <c r="E58" s="221" t="s">
        <v>88</v>
      </c>
      <c r="F58" s="222">
        <f>+'Appendix L1'!F58/'Appendix L1'!F$60</f>
        <v>0.88390862699031703</v>
      </c>
      <c r="G58" s="223">
        <f>+'Appendix L1'!G58/'Appendix L1'!G$60</f>
        <v>0.79485307723896548</v>
      </c>
      <c r="H58" s="223">
        <f>+'Appendix L1'!H58/'Appendix L1'!H$60</f>
        <v>0.95639235280837798</v>
      </c>
      <c r="I58" s="223">
        <f>+'Appendix L1'!I58/'Appendix L1'!I$60</f>
        <v>0.93896847381262305</v>
      </c>
      <c r="J58" s="223">
        <f>+'Appendix L1'!J58/'Appendix L1'!J$60</f>
        <v>0.91273186391765304</v>
      </c>
      <c r="K58" s="241">
        <f>+'Appendix L1'!K58/'Appendix L1'!K$60</f>
        <v>0.89094966219729144</v>
      </c>
      <c r="L58" s="225">
        <v>543</v>
      </c>
      <c r="M58" s="225">
        <v>561</v>
      </c>
      <c r="N58" s="225">
        <v>770</v>
      </c>
      <c r="O58" s="225">
        <v>601</v>
      </c>
      <c r="P58" s="225">
        <v>250</v>
      </c>
      <c r="Q58" s="226">
        <v>2725</v>
      </c>
    </row>
    <row r="59" spans="2:17" x14ac:dyDescent="0.25">
      <c r="B59" s="219"/>
      <c r="C59" s="221"/>
      <c r="D59" s="250"/>
      <c r="E59" s="250">
        <v>2</v>
      </c>
      <c r="F59" s="222">
        <f>+'Appendix L1'!F59/'Appendix L1'!F$60</f>
        <v>1.216166200646569</v>
      </c>
      <c r="G59" s="223">
        <f>+'Appendix L1'!G59/'Appendix L1'!G$60</f>
        <v>1.4223767945724901</v>
      </c>
      <c r="H59" s="223">
        <f>+'Appendix L1'!H59/'Appendix L1'!H$60</f>
        <v>1.1049280232846654</v>
      </c>
      <c r="I59" s="223">
        <f>+'Appendix L1'!I59/'Appendix L1'!I$60</f>
        <v>1.1666724643537227</v>
      </c>
      <c r="J59" s="223">
        <f>+'Appendix L1'!J59/'Appendix L1'!J$60</f>
        <v>1.2186371909230898</v>
      </c>
      <c r="K59" s="241">
        <f>+'Appendix L1'!K59/'Appendix L1'!K$60</f>
        <v>1.238493875855051</v>
      </c>
      <c r="L59" s="225">
        <v>475</v>
      </c>
      <c r="M59" s="225">
        <v>450</v>
      </c>
      <c r="N59" s="225">
        <v>405</v>
      </c>
      <c r="O59" s="225">
        <v>274</v>
      </c>
      <c r="P59" s="225">
        <v>117</v>
      </c>
      <c r="Q59" s="226">
        <v>1721</v>
      </c>
    </row>
    <row r="60" spans="2:17" x14ac:dyDescent="0.25">
      <c r="B60" s="219"/>
      <c r="C60" s="236"/>
      <c r="D60" s="251"/>
      <c r="E60" s="251" t="s">
        <v>161</v>
      </c>
      <c r="F60" s="228">
        <f>+'Appendix L1'!F60/'Appendix L1'!F$60</f>
        <v>1</v>
      </c>
      <c r="G60" s="229">
        <f>+'Appendix L1'!G60/'Appendix L1'!G$60</f>
        <v>1</v>
      </c>
      <c r="H60" s="229">
        <f>+'Appendix L1'!H60/'Appendix L1'!H$60</f>
        <v>1</v>
      </c>
      <c r="I60" s="229">
        <f>+'Appendix L1'!I60/'Appendix L1'!I$60</f>
        <v>1</v>
      </c>
      <c r="J60" s="229">
        <f>+'Appendix L1'!J60/'Appendix L1'!J$60</f>
        <v>1</v>
      </c>
      <c r="K60" s="242">
        <f>+'Appendix L1'!K60/'Appendix L1'!K$60</f>
        <v>1</v>
      </c>
      <c r="L60" s="238">
        <v>1018</v>
      </c>
      <c r="M60" s="238">
        <v>1011</v>
      </c>
      <c r="N60" s="238">
        <v>1175</v>
      </c>
      <c r="O60" s="238">
        <v>875</v>
      </c>
      <c r="P60" s="238">
        <v>367</v>
      </c>
      <c r="Q60" s="239">
        <v>4446</v>
      </c>
    </row>
    <row r="61" spans="2:17" x14ac:dyDescent="0.25">
      <c r="B61" s="219"/>
      <c r="C61" s="208" t="s">
        <v>279</v>
      </c>
      <c r="D61" s="211" t="s">
        <v>89</v>
      </c>
      <c r="E61" s="211" t="s">
        <v>88</v>
      </c>
      <c r="F61" s="214">
        <f>+'Appendix L1'!F61/'Appendix L1'!F$63</f>
        <v>0.87936290256638927</v>
      </c>
      <c r="G61" s="215">
        <f>+'Appendix L1'!G61/'Appendix L1'!G$63</f>
        <v>0.90395581172002981</v>
      </c>
      <c r="H61" s="215">
        <f>+'Appendix L1'!H61/'Appendix L1'!H$63</f>
        <v>0.90575378480072688</v>
      </c>
      <c r="I61" s="215">
        <f>+'Appendix L1'!I61/'Appendix L1'!I$63</f>
        <v>0.96297419912859528</v>
      </c>
      <c r="J61" s="215">
        <f>+'Appendix L1'!J61/'Appendix L1'!J$63</f>
        <v>0.92755921042226153</v>
      </c>
      <c r="K61" s="240">
        <f>+'Appendix L1'!K61/'Appendix L1'!K$63</f>
        <v>0.90749717707146882</v>
      </c>
      <c r="L61" s="217">
        <v>1195</v>
      </c>
      <c r="M61" s="217">
        <v>2334</v>
      </c>
      <c r="N61" s="217">
        <v>2360</v>
      </c>
      <c r="O61" s="217">
        <v>1172</v>
      </c>
      <c r="P61" s="217">
        <v>328</v>
      </c>
      <c r="Q61" s="218">
        <v>7389</v>
      </c>
    </row>
    <row r="62" spans="2:17" x14ac:dyDescent="0.25">
      <c r="B62" s="219"/>
      <c r="C62" s="221"/>
      <c r="D62" s="221"/>
      <c r="E62" s="221">
        <v>2</v>
      </c>
      <c r="F62" s="222">
        <f>+'Appendix L1'!F62/'Appendix L1'!F$63</f>
        <v>1.185826250805619</v>
      </c>
      <c r="G62" s="223">
        <f>+'Appendix L1'!G62/'Appendix L1'!G$63</f>
        <v>1.1571094280945682</v>
      </c>
      <c r="H62" s="223">
        <f>+'Appendix L1'!H62/'Appendix L1'!H$63</f>
        <v>1.1582186210434227</v>
      </c>
      <c r="I62" s="223">
        <f>+'Appendix L1'!I62/'Appendix L1'!I$63</f>
        <v>1.0619543660816704</v>
      </c>
      <c r="J62" s="223">
        <f>+'Appendix L1'!J62/'Appendix L1'!J$63</f>
        <v>1.0968367015862079</v>
      </c>
      <c r="K62" s="241">
        <f>+'Appendix L1'!K62/'Appendix L1'!K$63</f>
        <v>1.1497737497958935</v>
      </c>
      <c r="L62" s="225">
        <v>1198</v>
      </c>
      <c r="M62" s="225">
        <v>1959</v>
      </c>
      <c r="N62" s="225">
        <v>1717</v>
      </c>
      <c r="O62" s="225">
        <v>733</v>
      </c>
      <c r="P62" s="225">
        <v>232</v>
      </c>
      <c r="Q62" s="226">
        <v>5839</v>
      </c>
    </row>
    <row r="63" spans="2:17" x14ac:dyDescent="0.25">
      <c r="B63" s="219"/>
      <c r="C63" s="236"/>
      <c r="D63" s="236"/>
      <c r="E63" s="236" t="s">
        <v>161</v>
      </c>
      <c r="F63" s="228">
        <f>+'Appendix L1'!F63/'Appendix L1'!F$63</f>
        <v>1</v>
      </c>
      <c r="G63" s="229">
        <f>+'Appendix L1'!G63/'Appendix L1'!G$63</f>
        <v>1</v>
      </c>
      <c r="H63" s="229">
        <f>+'Appendix L1'!H63/'Appendix L1'!H$63</f>
        <v>1</v>
      </c>
      <c r="I63" s="229">
        <f>+'Appendix L1'!I63/'Appendix L1'!I$63</f>
        <v>1</v>
      </c>
      <c r="J63" s="229">
        <f>+'Appendix L1'!J63/'Appendix L1'!J$63</f>
        <v>1</v>
      </c>
      <c r="K63" s="242">
        <f>+'Appendix L1'!K63/'Appendix L1'!K$63</f>
        <v>1</v>
      </c>
      <c r="L63" s="238">
        <v>2393</v>
      </c>
      <c r="M63" s="238">
        <v>4293</v>
      </c>
      <c r="N63" s="238">
        <v>4077</v>
      </c>
      <c r="O63" s="238">
        <v>1905</v>
      </c>
      <c r="P63" s="238">
        <v>560</v>
      </c>
      <c r="Q63" s="239">
        <v>13228</v>
      </c>
    </row>
    <row r="64" spans="2:17" x14ac:dyDescent="0.25">
      <c r="B64" s="219"/>
      <c r="C64" s="208" t="s">
        <v>280</v>
      </c>
      <c r="D64" s="211" t="s">
        <v>89</v>
      </c>
      <c r="E64" s="211" t="s">
        <v>88</v>
      </c>
      <c r="F64" s="214">
        <f>+'Appendix L1'!F64/'Appendix L1'!F$66</f>
        <v>1.0982944126438841</v>
      </c>
      <c r="G64" s="215">
        <f>+'Appendix L1'!G64/'Appendix L1'!G$66</f>
        <v>0.95403615668838604</v>
      </c>
      <c r="H64" s="215">
        <f>+'Appendix L1'!H64/'Appendix L1'!H$66</f>
        <v>0.70413546054162002</v>
      </c>
      <c r="I64" s="215">
        <f>+'Appendix L1'!I64/'Appendix L1'!I$66</f>
        <v>0.9843987856352594</v>
      </c>
      <c r="J64" s="215">
        <f>+'Appendix L1'!J64/'Appendix L1'!J$66</f>
        <v>0.89878349782784461</v>
      </c>
      <c r="K64" s="240">
        <f>+'Appendix L1'!K64/'Appendix L1'!K$66</f>
        <v>0.91409219069117331</v>
      </c>
      <c r="L64" s="217">
        <v>389</v>
      </c>
      <c r="M64" s="217">
        <v>636</v>
      </c>
      <c r="N64" s="217">
        <v>403</v>
      </c>
      <c r="O64" s="217">
        <v>191</v>
      </c>
      <c r="P64" s="217">
        <v>44</v>
      </c>
      <c r="Q64" s="218">
        <v>1663</v>
      </c>
    </row>
    <row r="65" spans="2:17" x14ac:dyDescent="0.25">
      <c r="B65" s="219"/>
      <c r="C65" s="221"/>
      <c r="D65" s="221"/>
      <c r="E65" s="221">
        <v>2</v>
      </c>
      <c r="F65" s="222">
        <f>+'Appendix L1'!F65/'Appendix L1'!F$66</f>
        <v>0.90530157324422045</v>
      </c>
      <c r="G65" s="223">
        <f>+'Appendix L1'!G65/'Appendix L1'!G$66</f>
        <v>1.0403509795996235</v>
      </c>
      <c r="H65" s="223">
        <f>+'Appendix L1'!H65/'Appendix L1'!H$66</f>
        <v>1.2675974585373555</v>
      </c>
      <c r="I65" s="223">
        <f>+'Appendix L1'!I65/'Appendix L1'!I$66</f>
        <v>1.0153291431867644</v>
      </c>
      <c r="J65" s="223">
        <f>+'Appendix L1'!J65/'Appendix L1'!J$66</f>
        <v>1.0898464341039413</v>
      </c>
      <c r="K65" s="241">
        <f>+'Appendix L1'!K65/'Appendix L1'!K$66</f>
        <v>1.0784132823332926</v>
      </c>
      <c r="L65" s="225">
        <v>493</v>
      </c>
      <c r="M65" s="225">
        <v>763</v>
      </c>
      <c r="N65" s="225">
        <v>565</v>
      </c>
      <c r="O65" s="225">
        <v>207</v>
      </c>
      <c r="P65" s="225">
        <v>55</v>
      </c>
      <c r="Q65" s="226">
        <v>2083</v>
      </c>
    </row>
    <row r="66" spans="2:17" x14ac:dyDescent="0.25">
      <c r="B66" s="219"/>
      <c r="C66" s="236"/>
      <c r="D66" s="236"/>
      <c r="E66" s="236" t="s">
        <v>161</v>
      </c>
      <c r="F66" s="228">
        <f>+'Appendix L1'!F66/'Appendix L1'!F$66</f>
        <v>1</v>
      </c>
      <c r="G66" s="229">
        <f>+'Appendix L1'!G66/'Appendix L1'!G$66</f>
        <v>1</v>
      </c>
      <c r="H66" s="229">
        <f>+'Appendix L1'!H66/'Appendix L1'!H$66</f>
        <v>1</v>
      </c>
      <c r="I66" s="229">
        <f>+'Appendix L1'!I66/'Appendix L1'!I$66</f>
        <v>1</v>
      </c>
      <c r="J66" s="229">
        <f>+'Appendix L1'!J66/'Appendix L1'!J$66</f>
        <v>1</v>
      </c>
      <c r="K66" s="252">
        <f>+'Appendix L1'!K66/'Appendix L1'!K$66</f>
        <v>1</v>
      </c>
      <c r="L66" s="238">
        <v>882</v>
      </c>
      <c r="M66" s="238">
        <v>1399</v>
      </c>
      <c r="N66" s="238">
        <v>968</v>
      </c>
      <c r="O66" s="238">
        <v>398</v>
      </c>
      <c r="P66" s="238">
        <v>99</v>
      </c>
      <c r="Q66" s="239">
        <v>3746</v>
      </c>
    </row>
    <row r="67" spans="2:17" x14ac:dyDescent="0.25">
      <c r="B67" s="219"/>
      <c r="C67" s="208" t="s">
        <v>161</v>
      </c>
      <c r="D67" s="211" t="s">
        <v>89</v>
      </c>
      <c r="E67" s="211" t="s">
        <v>88</v>
      </c>
      <c r="F67" s="214">
        <f>+'Appendix L1'!F67/'Appendix L1'!F$69</f>
        <v>0.92656908430830953</v>
      </c>
      <c r="G67" s="215">
        <f>+'Appendix L1'!G67/'Appendix L1'!G$69</f>
        <v>0.89708809453966409</v>
      </c>
      <c r="H67" s="215">
        <f>+'Appendix L1'!H67/'Appendix L1'!H$69</f>
        <v>0.87148113588924048</v>
      </c>
      <c r="I67" s="215">
        <f>+'Appendix L1'!I67/'Appendix L1'!I$69</f>
        <v>0.95385275443473039</v>
      </c>
      <c r="J67" s="215">
        <f>+'Appendix L1'!J67/'Appendix L1'!J$69</f>
        <v>0.89599819550108251</v>
      </c>
      <c r="K67" s="240">
        <f>+'Appendix L1'!K67/'Appendix L1'!K$69</f>
        <v>0.90656927140630883</v>
      </c>
      <c r="L67" s="217">
        <v>2127</v>
      </c>
      <c r="M67" s="217">
        <v>3531</v>
      </c>
      <c r="N67" s="217">
        <v>3533</v>
      </c>
      <c r="O67" s="217">
        <v>1964</v>
      </c>
      <c r="P67" s="217">
        <v>622</v>
      </c>
      <c r="Q67" s="218">
        <v>11777</v>
      </c>
    </row>
    <row r="68" spans="2:17" x14ac:dyDescent="0.25">
      <c r="B68" s="219"/>
      <c r="C68" s="221"/>
      <c r="D68" s="221"/>
      <c r="E68" s="221">
        <v>2</v>
      </c>
      <c r="F68" s="222">
        <f>+'Appendix L1'!F68/'Appendix L1'!F$69</f>
        <v>1.1045490467129504</v>
      </c>
      <c r="G68" s="223">
        <f>+'Appendix L1'!G68/'Appendix L1'!G$69</f>
        <v>1.1465899954978851</v>
      </c>
      <c r="H68" s="223">
        <f>+'Appendix L1'!H68/'Appendix L1'!H$69</f>
        <v>1.1996861738694333</v>
      </c>
      <c r="I68" s="223">
        <f>+'Appendix L1'!I68/'Appendix L1'!I$69</f>
        <v>1.0778305557031524</v>
      </c>
      <c r="J68" s="223">
        <f>+'Appendix L1'!J68/'Appendix L1'!J$69</f>
        <v>1.1575023979811188</v>
      </c>
      <c r="K68" s="241">
        <f>+'Appendix L1'!K68/'Appendix L1'!K$69</f>
        <v>1.1387954523359627</v>
      </c>
      <c r="L68" s="225">
        <v>2166</v>
      </c>
      <c r="M68" s="225">
        <v>3172</v>
      </c>
      <c r="N68" s="225">
        <v>2687</v>
      </c>
      <c r="O68" s="225">
        <v>1214</v>
      </c>
      <c r="P68" s="225">
        <v>404</v>
      </c>
      <c r="Q68" s="226">
        <v>9643</v>
      </c>
    </row>
    <row r="69" spans="2:17" x14ac:dyDescent="0.25">
      <c r="B69" s="253"/>
      <c r="C69" s="236"/>
      <c r="D69" s="236"/>
      <c r="E69" s="236" t="s">
        <v>161</v>
      </c>
      <c r="F69" s="254">
        <f>+'Appendix L1'!F69/'Appendix L1'!F$69</f>
        <v>1</v>
      </c>
      <c r="G69" s="255">
        <f>+'Appendix L1'!G69/'Appendix L1'!G$69</f>
        <v>1</v>
      </c>
      <c r="H69" s="255">
        <f>+'Appendix L1'!H69/'Appendix L1'!H$69</f>
        <v>1</v>
      </c>
      <c r="I69" s="255">
        <f>+'Appendix L1'!I69/'Appendix L1'!I$69</f>
        <v>1</v>
      </c>
      <c r="J69" s="255">
        <f>+'Appendix L1'!J69/'Appendix L1'!J$69</f>
        <v>1</v>
      </c>
      <c r="K69" s="256">
        <f>+'Appendix L1'!K69/'Appendix L1'!K$69</f>
        <v>1</v>
      </c>
      <c r="L69" s="238">
        <v>4293</v>
      </c>
      <c r="M69" s="238">
        <v>6703</v>
      </c>
      <c r="N69" s="238">
        <v>6220</v>
      </c>
      <c r="O69" s="238">
        <v>3178</v>
      </c>
      <c r="P69" s="238">
        <v>1026</v>
      </c>
      <c r="Q69" s="239">
        <v>21420</v>
      </c>
    </row>
    <row r="72" spans="2:17" x14ac:dyDescent="0.25">
      <c r="C72" s="257"/>
    </row>
    <row r="74" spans="2:17" x14ac:dyDescent="0.25"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</row>
  </sheetData>
  <mergeCells count="13">
    <mergeCell ref="B1:Q1"/>
    <mergeCell ref="B2:Q2"/>
    <mergeCell ref="B3:Q3"/>
    <mergeCell ref="B4:Q4"/>
    <mergeCell ref="D6:E6"/>
    <mergeCell ref="F6:K6"/>
    <mergeCell ref="L6:Q6"/>
    <mergeCell ref="L7:Q7"/>
    <mergeCell ref="B7:B8"/>
    <mergeCell ref="C7:C8"/>
    <mergeCell ref="D7:D8"/>
    <mergeCell ref="E7:E8"/>
    <mergeCell ref="F7:K7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MJ66"/>
  <sheetViews>
    <sheetView showGridLines="0" zoomScaleNormal="100" workbookViewId="0"/>
  </sheetViews>
  <sheetFormatPr defaultColWidth="8.5703125" defaultRowHeight="15" x14ac:dyDescent="0.25"/>
  <cols>
    <col min="1" max="1" width="15.42578125" style="5" customWidth="1"/>
    <col min="2" max="2" width="20.42578125" style="5" customWidth="1"/>
    <col min="3" max="5" width="8.5703125" style="5"/>
    <col min="6" max="7" width="9.5703125" style="5" bestFit="1" customWidth="1"/>
    <col min="8" max="8" width="8.5703125" style="5"/>
    <col min="9" max="9" width="9.85546875" style="5" bestFit="1" customWidth="1"/>
    <col min="10" max="10" width="8.5703125" style="5"/>
    <col min="11" max="11" width="11" style="5" bestFit="1" customWidth="1"/>
    <col min="12" max="1024" width="8.5703125" style="5"/>
  </cols>
  <sheetData>
    <row r="1" spans="1:13" x14ac:dyDescent="0.25">
      <c r="B1" s="396" t="s">
        <v>284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 x14ac:dyDescent="0.25">
      <c r="B3" s="436" t="s">
        <v>285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</row>
    <row r="4" spans="1:13" x14ac:dyDescent="0.25">
      <c r="B4" s="395" t="s">
        <v>187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3" x14ac:dyDescent="0.25">
      <c r="B5" s="395" t="s">
        <v>57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</row>
    <row r="7" spans="1:13" ht="51.75" x14ac:dyDescent="0.25">
      <c r="A7" s="56"/>
      <c r="B7" s="259"/>
      <c r="C7" s="260" t="s">
        <v>58</v>
      </c>
      <c r="D7" s="260" t="s">
        <v>59</v>
      </c>
      <c r="E7" s="33" t="s">
        <v>60</v>
      </c>
      <c r="F7" s="261" t="s">
        <v>61</v>
      </c>
      <c r="G7" s="261" t="s">
        <v>62</v>
      </c>
      <c r="H7" s="33" t="s">
        <v>63</v>
      </c>
      <c r="I7" s="262" t="s">
        <v>64</v>
      </c>
      <c r="J7" s="33" t="s">
        <v>65</v>
      </c>
      <c r="K7" s="261" t="s">
        <v>66</v>
      </c>
      <c r="L7" s="263" t="s">
        <v>67</v>
      </c>
      <c r="M7" s="264" t="s">
        <v>68</v>
      </c>
    </row>
    <row r="8" spans="1:13" x14ac:dyDescent="0.25">
      <c r="A8" s="265" t="s">
        <v>69</v>
      </c>
      <c r="B8" s="266"/>
      <c r="C8" s="336">
        <v>327569</v>
      </c>
      <c r="D8" s="336">
        <v>298966.04746752698</v>
      </c>
      <c r="E8" s="337">
        <v>1.09567291260918</v>
      </c>
      <c r="F8" s="338">
        <v>54320.824287000003</v>
      </c>
      <c r="G8" s="338">
        <v>59777.3882908343</v>
      </c>
      <c r="H8" s="337">
        <v>0.90871859477556105</v>
      </c>
      <c r="I8" s="336">
        <v>8113228.2136319997</v>
      </c>
      <c r="J8" s="363">
        <v>1</v>
      </c>
      <c r="K8" s="338">
        <v>2218622.4739875202</v>
      </c>
      <c r="L8" s="363">
        <v>1</v>
      </c>
      <c r="M8" s="364">
        <v>1</v>
      </c>
    </row>
    <row r="9" spans="1:13" x14ac:dyDescent="0.25">
      <c r="A9" s="56"/>
      <c r="B9" s="259"/>
      <c r="C9" s="267"/>
      <c r="D9" s="267"/>
      <c r="E9" s="268"/>
      <c r="F9" s="269"/>
      <c r="G9" s="269"/>
      <c r="H9" s="268"/>
      <c r="I9" s="340"/>
      <c r="J9" s="270"/>
      <c r="K9" s="341"/>
      <c r="L9" s="268"/>
      <c r="M9" s="354"/>
    </row>
    <row r="10" spans="1:13" x14ac:dyDescent="0.25">
      <c r="A10" s="56" t="s">
        <v>117</v>
      </c>
      <c r="B10" s="271" t="s">
        <v>193</v>
      </c>
      <c r="C10" s="342">
        <v>5448</v>
      </c>
      <c r="D10" s="342">
        <v>4216.3537012458801</v>
      </c>
      <c r="E10" s="365">
        <v>1.29211171216262</v>
      </c>
      <c r="F10" s="344">
        <v>924.32222899999999</v>
      </c>
      <c r="G10" s="344">
        <v>1105.3148814578001</v>
      </c>
      <c r="H10" s="365">
        <v>0.83625240599394801</v>
      </c>
      <c r="I10" s="342">
        <v>1307214.0952959999</v>
      </c>
      <c r="J10" s="365">
        <v>0.16112132690900899</v>
      </c>
      <c r="K10" s="344">
        <v>350656.304419005</v>
      </c>
      <c r="L10" s="365">
        <v>0.158051362289128</v>
      </c>
      <c r="M10" s="366">
        <v>1.84905181216704E-2</v>
      </c>
    </row>
    <row r="11" spans="1:13" x14ac:dyDescent="0.25">
      <c r="A11" s="56"/>
      <c r="B11" s="272" t="s">
        <v>82</v>
      </c>
      <c r="C11" s="346">
        <v>48550</v>
      </c>
      <c r="D11" s="346">
        <v>38707.771300560198</v>
      </c>
      <c r="E11" s="354">
        <v>1.25427009535156</v>
      </c>
      <c r="F11" s="348">
        <v>9429.3487399999995</v>
      </c>
      <c r="G11" s="348">
        <v>10244.806667184799</v>
      </c>
      <c r="H11" s="354">
        <v>0.92040279981106898</v>
      </c>
      <c r="I11" s="346">
        <v>3525652.4134129998</v>
      </c>
      <c r="J11" s="354">
        <v>0.43455605100435002</v>
      </c>
      <c r="K11" s="348">
        <v>1005676.4972112901</v>
      </c>
      <c r="L11" s="354">
        <v>0.45328870008415201</v>
      </c>
      <c r="M11" s="367">
        <v>0.17138264082968699</v>
      </c>
    </row>
    <row r="12" spans="1:13" x14ac:dyDescent="0.25">
      <c r="A12" s="56"/>
      <c r="B12" s="272" t="s">
        <v>118</v>
      </c>
      <c r="C12" s="346">
        <v>154426</v>
      </c>
      <c r="D12" s="346">
        <v>138486.49214028401</v>
      </c>
      <c r="E12" s="354">
        <v>1.1150979248111099</v>
      </c>
      <c r="F12" s="348">
        <v>28640.350404000001</v>
      </c>
      <c r="G12" s="348">
        <v>31202.043737324599</v>
      </c>
      <c r="H12" s="354">
        <v>0.91789982236771595</v>
      </c>
      <c r="I12" s="346">
        <v>2533084.8958419999</v>
      </c>
      <c r="J12" s="354">
        <v>0.31221664535281601</v>
      </c>
      <c r="K12" s="348">
        <v>740957.75643734797</v>
      </c>
      <c r="L12" s="354">
        <v>0.33397198717888499</v>
      </c>
      <c r="M12" s="367">
        <v>0.52197067535834296</v>
      </c>
    </row>
    <row r="13" spans="1:13" x14ac:dyDescent="0.25">
      <c r="A13" s="56"/>
      <c r="B13" s="273" t="s">
        <v>119</v>
      </c>
      <c r="C13" s="350">
        <v>119145</v>
      </c>
      <c r="D13" s="350">
        <v>117555.430325437</v>
      </c>
      <c r="E13" s="368">
        <v>1.01352187364005</v>
      </c>
      <c r="F13" s="352">
        <v>15326.802914</v>
      </c>
      <c r="G13" s="352">
        <v>17225.223004866999</v>
      </c>
      <c r="H13" s="368">
        <v>0.88978835917940702</v>
      </c>
      <c r="I13" s="350">
        <v>747276.80908100004</v>
      </c>
      <c r="J13" s="368">
        <v>9.2105976733824799E-2</v>
      </c>
      <c r="K13" s="352">
        <v>121331.91591988099</v>
      </c>
      <c r="L13" s="368">
        <v>5.4687950447834102E-2</v>
      </c>
      <c r="M13" s="369">
        <v>0.2881561656903</v>
      </c>
    </row>
    <row r="14" spans="1:13" x14ac:dyDescent="0.25">
      <c r="A14" s="56"/>
      <c r="B14" s="274"/>
      <c r="C14" s="346"/>
      <c r="D14" s="346"/>
      <c r="E14" s="354"/>
      <c r="F14" s="355"/>
      <c r="G14" s="355"/>
      <c r="H14" s="354"/>
      <c r="I14" s="356"/>
      <c r="J14" s="357"/>
      <c r="K14" s="355"/>
      <c r="L14" s="354"/>
      <c r="M14" s="354"/>
    </row>
    <row r="15" spans="1:13" x14ac:dyDescent="0.25">
      <c r="A15" s="56" t="s">
        <v>84</v>
      </c>
      <c r="B15" s="275" t="s">
        <v>85</v>
      </c>
      <c r="C15" s="342">
        <v>140131</v>
      </c>
      <c r="D15" s="342">
        <v>125442.102159534</v>
      </c>
      <c r="E15" s="365">
        <v>1.1170970319182401</v>
      </c>
      <c r="F15" s="344">
        <v>26773.679444000001</v>
      </c>
      <c r="G15" s="344">
        <v>30266.872642578899</v>
      </c>
      <c r="H15" s="365">
        <v>0.88458691322919303</v>
      </c>
      <c r="I15" s="342">
        <v>3775011.0559860002</v>
      </c>
      <c r="J15" s="365">
        <v>0.46529087517138401</v>
      </c>
      <c r="K15" s="344">
        <v>1199885.4055127599</v>
      </c>
      <c r="L15" s="365">
        <v>0.54082450690955697</v>
      </c>
      <c r="M15" s="366">
        <v>0.50632644730682796</v>
      </c>
    </row>
    <row r="16" spans="1:13" x14ac:dyDescent="0.25">
      <c r="A16" s="56"/>
      <c r="B16" s="276" t="s">
        <v>86</v>
      </c>
      <c r="C16" s="350">
        <v>187438</v>
      </c>
      <c r="D16" s="350">
        <v>173523.94530799301</v>
      </c>
      <c r="E16" s="368">
        <v>1.08018521401937</v>
      </c>
      <c r="F16" s="352">
        <v>27547.144842999998</v>
      </c>
      <c r="G16" s="352">
        <v>29510.515648255401</v>
      </c>
      <c r="H16" s="368">
        <v>0.93346877334651301</v>
      </c>
      <c r="I16" s="350">
        <v>4338217.1576460004</v>
      </c>
      <c r="J16" s="368">
        <v>0.53470912482861599</v>
      </c>
      <c r="K16" s="352">
        <v>1018737.06847476</v>
      </c>
      <c r="L16" s="368">
        <v>0.45917549309044298</v>
      </c>
      <c r="M16" s="369">
        <v>0.49367355269317198</v>
      </c>
    </row>
    <row r="17" spans="1:13" x14ac:dyDescent="0.25">
      <c r="A17" s="56"/>
      <c r="B17" s="274"/>
      <c r="C17" s="346"/>
      <c r="D17" s="346"/>
      <c r="E17" s="354"/>
      <c r="F17" s="358"/>
      <c r="G17" s="358"/>
      <c r="H17" s="354"/>
      <c r="I17" s="356"/>
      <c r="J17" s="357"/>
      <c r="K17" s="355"/>
      <c r="L17" s="354"/>
      <c r="M17" s="354"/>
    </row>
    <row r="18" spans="1:13" x14ac:dyDescent="0.25">
      <c r="A18" s="56" t="s">
        <v>87</v>
      </c>
      <c r="B18" s="275" t="s">
        <v>88</v>
      </c>
      <c r="C18" s="342">
        <v>2951</v>
      </c>
      <c r="D18" s="342">
        <v>1702.36493052634</v>
      </c>
      <c r="E18" s="343">
        <v>1.73347085990993</v>
      </c>
      <c r="F18" s="344">
        <v>439.09971100000001</v>
      </c>
      <c r="G18" s="344">
        <v>429.171824072905</v>
      </c>
      <c r="H18" s="343">
        <v>1.02313266242149</v>
      </c>
      <c r="I18" s="342">
        <v>693814.04113400006</v>
      </c>
      <c r="J18" s="365">
        <v>8.5516396539695505E-2</v>
      </c>
      <c r="K18" s="344">
        <v>183281.21424889599</v>
      </c>
      <c r="L18" s="365">
        <v>8.2610365845381895E-2</v>
      </c>
      <c r="M18" s="366">
        <v>7.1795010846720103E-3</v>
      </c>
    </row>
    <row r="19" spans="1:13" x14ac:dyDescent="0.25">
      <c r="A19" s="56"/>
      <c r="B19" s="277" t="s">
        <v>89</v>
      </c>
      <c r="C19" s="346">
        <v>4180</v>
      </c>
      <c r="D19" s="346">
        <v>2659.2600811253001</v>
      </c>
      <c r="E19" s="347">
        <v>1.5718658094665099</v>
      </c>
      <c r="F19" s="348">
        <v>691.47770000000003</v>
      </c>
      <c r="G19" s="348">
        <v>729.85702349327801</v>
      </c>
      <c r="H19" s="347">
        <v>0.94741528510668405</v>
      </c>
      <c r="I19" s="346">
        <v>652360.74458000006</v>
      </c>
      <c r="J19" s="354">
        <v>8.0407049746719902E-2</v>
      </c>
      <c r="K19" s="348">
        <v>183020.235557243</v>
      </c>
      <c r="L19" s="354">
        <v>8.2492734885310004E-2</v>
      </c>
      <c r="M19" s="367">
        <v>1.2209583663011701E-2</v>
      </c>
    </row>
    <row r="20" spans="1:13" x14ac:dyDescent="0.25">
      <c r="A20" s="56"/>
      <c r="B20" s="277" t="s">
        <v>90</v>
      </c>
      <c r="C20" s="346">
        <v>5091</v>
      </c>
      <c r="D20" s="346">
        <v>3663.86443297183</v>
      </c>
      <c r="E20" s="347">
        <v>1.38951647724329</v>
      </c>
      <c r="F20" s="348">
        <v>1014.734976</v>
      </c>
      <c r="G20" s="348">
        <v>1138.3356595989401</v>
      </c>
      <c r="H20" s="347">
        <v>0.89141982634323402</v>
      </c>
      <c r="I20" s="346">
        <v>604111.401143</v>
      </c>
      <c r="J20" s="354">
        <v>7.4460052797228199E-2</v>
      </c>
      <c r="K20" s="348">
        <v>184117.852734104</v>
      </c>
      <c r="L20" s="354">
        <v>8.2987464020045601E-2</v>
      </c>
      <c r="M20" s="367">
        <v>1.9042913920236999E-2</v>
      </c>
    </row>
    <row r="21" spans="1:13" x14ac:dyDescent="0.25">
      <c r="A21" s="56"/>
      <c r="B21" s="277" t="s">
        <v>91</v>
      </c>
      <c r="C21" s="346">
        <v>12311</v>
      </c>
      <c r="D21" s="346">
        <v>9805.3730875811398</v>
      </c>
      <c r="E21" s="347">
        <v>1.2555361116847601</v>
      </c>
      <c r="F21" s="348">
        <v>3370.6866679999998</v>
      </c>
      <c r="G21" s="348">
        <v>3984.96437817989</v>
      </c>
      <c r="H21" s="347">
        <v>0.84585114146981299</v>
      </c>
      <c r="I21" s="346">
        <v>1073346.2763489999</v>
      </c>
      <c r="J21" s="354">
        <v>0.13229583195324701</v>
      </c>
      <c r="K21" s="348">
        <v>379385.371523507</v>
      </c>
      <c r="L21" s="354">
        <v>0.171000418490145</v>
      </c>
      <c r="M21" s="367">
        <v>6.6663407219998999E-2</v>
      </c>
    </row>
    <row r="22" spans="1:13" x14ac:dyDescent="0.25">
      <c r="A22" s="56"/>
      <c r="B22" s="277" t="s">
        <v>92</v>
      </c>
      <c r="C22" s="346">
        <v>46443</v>
      </c>
      <c r="D22" s="346">
        <v>41037.276836466503</v>
      </c>
      <c r="E22" s="347">
        <v>1.1317271412787799</v>
      </c>
      <c r="F22" s="348">
        <v>20439.03686</v>
      </c>
      <c r="G22" s="348">
        <v>23715.217304024201</v>
      </c>
      <c r="H22" s="347">
        <v>0.86185323954555104</v>
      </c>
      <c r="I22" s="346">
        <v>2075461.0470410001</v>
      </c>
      <c r="J22" s="354">
        <v>0.25581198906173602</v>
      </c>
      <c r="K22" s="348">
        <v>853049.73560014705</v>
      </c>
      <c r="L22" s="354">
        <v>0.38449521971485401</v>
      </c>
      <c r="M22" s="367">
        <v>0.39672555094984802</v>
      </c>
    </row>
    <row r="23" spans="1:13" x14ac:dyDescent="0.25">
      <c r="A23" s="56"/>
      <c r="B23" s="277" t="s">
        <v>93</v>
      </c>
      <c r="C23" s="346">
        <v>60000</v>
      </c>
      <c r="D23" s="346">
        <v>53912.589854460501</v>
      </c>
      <c r="E23" s="347">
        <v>1.1129125898416801</v>
      </c>
      <c r="F23" s="348">
        <v>14629.778136999999</v>
      </c>
      <c r="G23" s="348">
        <v>16476.061072972701</v>
      </c>
      <c r="H23" s="347">
        <v>0.88794148505547199</v>
      </c>
      <c r="I23" s="346">
        <v>1221911.3372460001</v>
      </c>
      <c r="J23" s="354">
        <v>0.15060729281507501</v>
      </c>
      <c r="K23" s="348">
        <v>298954.01618649898</v>
      </c>
      <c r="L23" s="354">
        <v>0.134747583102406</v>
      </c>
      <c r="M23" s="367">
        <v>0.27562363535877299</v>
      </c>
    </row>
    <row r="24" spans="1:13" x14ac:dyDescent="0.25">
      <c r="A24" s="56"/>
      <c r="B24" s="277" t="s">
        <v>94</v>
      </c>
      <c r="C24" s="346">
        <v>77150</v>
      </c>
      <c r="D24" s="346">
        <v>71178.006173232105</v>
      </c>
      <c r="E24" s="347">
        <v>1.08390223536514</v>
      </c>
      <c r="F24" s="348">
        <v>7238.8151909999997</v>
      </c>
      <c r="G24" s="348">
        <v>7018.30620586037</v>
      </c>
      <c r="H24" s="347">
        <v>1.03141911718749</v>
      </c>
      <c r="I24" s="346">
        <v>933336.64266600006</v>
      </c>
      <c r="J24" s="354">
        <v>0.115038874550304</v>
      </c>
      <c r="K24" s="348">
        <v>89173.702979851194</v>
      </c>
      <c r="L24" s="354">
        <v>4.0193274892586603E-2</v>
      </c>
      <c r="M24" s="367">
        <v>0.117407374368955</v>
      </c>
    </row>
    <row r="25" spans="1:13" x14ac:dyDescent="0.25">
      <c r="A25" s="56"/>
      <c r="B25" s="277" t="s">
        <v>95</v>
      </c>
      <c r="C25" s="346">
        <v>78075</v>
      </c>
      <c r="D25" s="346">
        <v>72651.502375441007</v>
      </c>
      <c r="E25" s="347">
        <v>1.07465086677123</v>
      </c>
      <c r="F25" s="348">
        <v>4789.3621030000004</v>
      </c>
      <c r="G25" s="348">
        <v>4416.58556969861</v>
      </c>
      <c r="H25" s="347">
        <v>1.08440378374166</v>
      </c>
      <c r="I25" s="346">
        <v>625851.44985199999</v>
      </c>
      <c r="J25" s="354">
        <v>7.7139633370651703E-2</v>
      </c>
      <c r="K25" s="348">
        <v>37640.541974507098</v>
      </c>
      <c r="L25" s="354">
        <v>1.6965726443244698E-2</v>
      </c>
      <c r="M25" s="367">
        <v>7.3883883119995802E-2</v>
      </c>
    </row>
    <row r="26" spans="1:13" x14ac:dyDescent="0.25">
      <c r="A26" s="56"/>
      <c r="B26" s="276" t="s">
        <v>255</v>
      </c>
      <c r="C26" s="350">
        <v>41368</v>
      </c>
      <c r="D26" s="350">
        <v>42355.809695722397</v>
      </c>
      <c r="E26" s="351">
        <v>0.976678295071712</v>
      </c>
      <c r="F26" s="352">
        <v>1707.8329409999999</v>
      </c>
      <c r="G26" s="352">
        <v>1868.8892529334</v>
      </c>
      <c r="H26" s="351">
        <v>0.91382244203041696</v>
      </c>
      <c r="I26" s="350">
        <v>233035.273621</v>
      </c>
      <c r="J26" s="368">
        <v>2.87228791653426E-2</v>
      </c>
      <c r="K26" s="352">
        <v>9999.8031827702707</v>
      </c>
      <c r="L26" s="368">
        <v>4.5072126060264998E-3</v>
      </c>
      <c r="M26" s="369">
        <v>3.1264150314508701E-2</v>
      </c>
    </row>
    <row r="27" spans="1:13" x14ac:dyDescent="0.25">
      <c r="A27" s="56"/>
      <c r="B27" s="274"/>
      <c r="C27" s="346"/>
      <c r="D27" s="346"/>
      <c r="E27" s="354"/>
      <c r="F27" s="358"/>
      <c r="G27" s="358"/>
      <c r="H27" s="354"/>
      <c r="I27" s="356"/>
      <c r="J27" s="357"/>
      <c r="K27" s="355"/>
      <c r="L27" s="354"/>
      <c r="M27" s="354"/>
    </row>
    <row r="28" spans="1:13" x14ac:dyDescent="0.25">
      <c r="A28" s="56" t="s">
        <v>96</v>
      </c>
      <c r="B28" s="275" t="s">
        <v>97</v>
      </c>
      <c r="C28" s="342">
        <v>97965</v>
      </c>
      <c r="D28" s="342">
        <v>83280.921766043204</v>
      </c>
      <c r="E28" s="343">
        <v>1.17631983319311</v>
      </c>
      <c r="F28" s="344">
        <v>428.23942399999999</v>
      </c>
      <c r="G28" s="344">
        <v>352.39538399776097</v>
      </c>
      <c r="H28" s="343">
        <v>1.2152242720713999</v>
      </c>
      <c r="I28" s="342">
        <v>1038978.314604</v>
      </c>
      <c r="J28" s="365">
        <v>0.12805979164474701</v>
      </c>
      <c r="K28" s="344">
        <v>4828.0437540344301</v>
      </c>
      <c r="L28" s="365">
        <v>2.1761447973422002E-3</v>
      </c>
      <c r="M28" s="366">
        <v>5.8951284770631896E-3</v>
      </c>
    </row>
    <row r="29" spans="1:13" x14ac:dyDescent="0.25">
      <c r="A29" s="56"/>
      <c r="B29" s="277" t="s">
        <v>98</v>
      </c>
      <c r="C29" s="346">
        <v>66841</v>
      </c>
      <c r="D29" s="346">
        <v>58101.798153648</v>
      </c>
      <c r="E29" s="347">
        <v>1.1504118998734201</v>
      </c>
      <c r="F29" s="348">
        <v>942.63567999999998</v>
      </c>
      <c r="G29" s="348">
        <v>825.65245955335899</v>
      </c>
      <c r="H29" s="347">
        <v>1.14168578933311</v>
      </c>
      <c r="I29" s="346">
        <v>1135975.598515</v>
      </c>
      <c r="J29" s="354">
        <v>0.14001524037082</v>
      </c>
      <c r="K29" s="348">
        <v>16133.361841992901</v>
      </c>
      <c r="L29" s="354">
        <v>7.27179230858348E-3</v>
      </c>
      <c r="M29" s="367">
        <v>1.38121199865126E-2</v>
      </c>
    </row>
    <row r="30" spans="1:13" x14ac:dyDescent="0.25">
      <c r="A30" s="56"/>
      <c r="B30" s="277" t="s">
        <v>99</v>
      </c>
      <c r="C30" s="346">
        <v>43456</v>
      </c>
      <c r="D30" s="346">
        <v>38807.898325559298</v>
      </c>
      <c r="E30" s="347">
        <v>1.1197720534992099</v>
      </c>
      <c r="F30" s="348">
        <v>1372.114247</v>
      </c>
      <c r="G30" s="348">
        <v>1229.0602007566999</v>
      </c>
      <c r="H30" s="347">
        <v>1.11639303441379</v>
      </c>
      <c r="I30" s="346">
        <v>1032163.871226</v>
      </c>
      <c r="J30" s="354">
        <v>0.127219874019042</v>
      </c>
      <c r="K30" s="348">
        <v>31288.2238690044</v>
      </c>
      <c r="L30" s="354">
        <v>1.4102545266644799E-2</v>
      </c>
      <c r="M30" s="367">
        <v>2.05606205941446E-2</v>
      </c>
    </row>
    <row r="31" spans="1:13" x14ac:dyDescent="0.25">
      <c r="A31" s="56"/>
      <c r="B31" s="277" t="s">
        <v>100</v>
      </c>
      <c r="C31" s="346">
        <v>39147</v>
      </c>
      <c r="D31" s="346">
        <v>36679.985348702998</v>
      </c>
      <c r="E31" s="347">
        <v>1.0672577872603799</v>
      </c>
      <c r="F31" s="348">
        <v>2437.6228430000001</v>
      </c>
      <c r="G31" s="348">
        <v>2304.3012398716901</v>
      </c>
      <c r="H31" s="347">
        <v>1.05785771444351</v>
      </c>
      <c r="I31" s="346">
        <v>1192748.1103999999</v>
      </c>
      <c r="J31" s="354">
        <v>0.14701276470886401</v>
      </c>
      <c r="K31" s="348">
        <v>71874.617073202506</v>
      </c>
      <c r="L31" s="354">
        <v>3.2396055622758803E-2</v>
      </c>
      <c r="M31" s="367">
        <v>3.8548041420956601E-2</v>
      </c>
    </row>
    <row r="32" spans="1:13" x14ac:dyDescent="0.25">
      <c r="A32" s="56"/>
      <c r="B32" s="277" t="s">
        <v>101</v>
      </c>
      <c r="C32" s="346">
        <v>44203</v>
      </c>
      <c r="D32" s="346">
        <v>44098.574658168</v>
      </c>
      <c r="E32" s="347">
        <v>1.0023679981187901</v>
      </c>
      <c r="F32" s="348">
        <v>5981.9503009999999</v>
      </c>
      <c r="G32" s="348">
        <v>5990.5401820134603</v>
      </c>
      <c r="H32" s="347">
        <v>0.99856609241362704</v>
      </c>
      <c r="I32" s="346">
        <v>2098660.4171679998</v>
      </c>
      <c r="J32" s="354">
        <v>0.258671439026181</v>
      </c>
      <c r="K32" s="348">
        <v>271430.36983695999</v>
      </c>
      <c r="L32" s="354">
        <v>0.122341846357086</v>
      </c>
      <c r="M32" s="367">
        <v>0.100214150422025</v>
      </c>
    </row>
    <row r="33" spans="1:13" x14ac:dyDescent="0.25">
      <c r="A33" s="56"/>
      <c r="B33" s="277" t="s">
        <v>102</v>
      </c>
      <c r="C33" s="346">
        <v>15247</v>
      </c>
      <c r="D33" s="346">
        <v>15787.8027020969</v>
      </c>
      <c r="E33" s="347">
        <v>0.96574553708952005</v>
      </c>
      <c r="F33" s="348">
        <v>4869.6872270000003</v>
      </c>
      <c r="G33" s="348">
        <v>5025.4593006411096</v>
      </c>
      <c r="H33" s="347">
        <v>0.96900341554428004</v>
      </c>
      <c r="I33" s="346">
        <v>738054.619511</v>
      </c>
      <c r="J33" s="354">
        <v>9.0969291147376702E-2</v>
      </c>
      <c r="K33" s="348">
        <v>224059.596103188</v>
      </c>
      <c r="L33" s="354">
        <v>0.10099041127104701</v>
      </c>
      <c r="M33" s="367">
        <v>8.4069569520013002E-2</v>
      </c>
    </row>
    <row r="34" spans="1:13" x14ac:dyDescent="0.25">
      <c r="A34" s="56"/>
      <c r="B34" s="277" t="s">
        <v>103</v>
      </c>
      <c r="C34" s="346">
        <v>9130</v>
      </c>
      <c r="D34" s="346">
        <v>9415.1649765828097</v>
      </c>
      <c r="E34" s="347">
        <v>0.96971216359011603</v>
      </c>
      <c r="F34" s="348">
        <v>5600.0359609999996</v>
      </c>
      <c r="G34" s="348">
        <v>5760.7692132633902</v>
      </c>
      <c r="H34" s="347">
        <v>0.972098647539409</v>
      </c>
      <c r="I34" s="346">
        <v>397532.72054000001</v>
      </c>
      <c r="J34" s="354">
        <v>4.8998094232337502E-2</v>
      </c>
      <c r="K34" s="348">
        <v>234739.755192062</v>
      </c>
      <c r="L34" s="354">
        <v>0.105804280784267</v>
      </c>
      <c r="M34" s="367">
        <v>9.6370373112247401E-2</v>
      </c>
    </row>
    <row r="35" spans="1:13" x14ac:dyDescent="0.25">
      <c r="A35" s="56"/>
      <c r="B35" s="277" t="s">
        <v>104</v>
      </c>
      <c r="C35" s="346">
        <v>7568</v>
      </c>
      <c r="D35" s="346">
        <v>8072.0598671176003</v>
      </c>
      <c r="E35" s="347">
        <v>0.93755498900956602</v>
      </c>
      <c r="F35" s="348">
        <v>10176.686264</v>
      </c>
      <c r="G35" s="348">
        <v>10909.0680019998</v>
      </c>
      <c r="H35" s="347">
        <v>0.93286486637854604</v>
      </c>
      <c r="I35" s="346">
        <v>316820.09393500001</v>
      </c>
      <c r="J35" s="354">
        <v>3.9049819084673698E-2</v>
      </c>
      <c r="K35" s="348">
        <v>418412.65485530999</v>
      </c>
      <c r="L35" s="354">
        <v>0.18859119104806399</v>
      </c>
      <c r="M35" s="367">
        <v>0.18249489169590399</v>
      </c>
    </row>
    <row r="36" spans="1:13" x14ac:dyDescent="0.25">
      <c r="A36" s="56"/>
      <c r="B36" s="277" t="s">
        <v>105</v>
      </c>
      <c r="C36" s="346">
        <v>1870</v>
      </c>
      <c r="D36" s="346">
        <v>2050.4990436318099</v>
      </c>
      <c r="E36" s="347">
        <v>0.91197311493883304</v>
      </c>
      <c r="F36" s="348">
        <v>6083.9299769999998</v>
      </c>
      <c r="G36" s="348">
        <v>6685.4108400483301</v>
      </c>
      <c r="H36" s="347">
        <v>0.91003083020040898</v>
      </c>
      <c r="I36" s="346">
        <v>72905.723924000005</v>
      </c>
      <c r="J36" s="354">
        <v>8.9860314543478998E-3</v>
      </c>
      <c r="K36" s="348">
        <v>237375.73674621701</v>
      </c>
      <c r="L36" s="354">
        <v>0.106992397097458</v>
      </c>
      <c r="M36" s="367">
        <v>0.111838456500004</v>
      </c>
    </row>
    <row r="37" spans="1:13" x14ac:dyDescent="0.25">
      <c r="A37" s="56"/>
      <c r="B37" s="277" t="s">
        <v>106</v>
      </c>
      <c r="C37" s="346">
        <v>1533</v>
      </c>
      <c r="D37" s="346">
        <v>1880.9420448273299</v>
      </c>
      <c r="E37" s="347">
        <v>0.81501713687341704</v>
      </c>
      <c r="F37" s="348">
        <v>8803.881367</v>
      </c>
      <c r="G37" s="348">
        <v>10736.758599560701</v>
      </c>
      <c r="H37" s="347">
        <v>0.81997572035942401</v>
      </c>
      <c r="I37" s="346">
        <v>60822.315436999997</v>
      </c>
      <c r="J37" s="354">
        <v>7.4966848997055401E-3</v>
      </c>
      <c r="K37" s="348">
        <v>348872.91344184201</v>
      </c>
      <c r="L37" s="354">
        <v>0.15724753423903301</v>
      </c>
      <c r="M37" s="367">
        <v>0.179612373617316</v>
      </c>
    </row>
    <row r="38" spans="1:13" x14ac:dyDescent="0.25">
      <c r="A38" s="56"/>
      <c r="B38" s="276" t="s">
        <v>107</v>
      </c>
      <c r="C38" s="350">
        <v>609</v>
      </c>
      <c r="D38" s="350">
        <v>790.40058114910005</v>
      </c>
      <c r="E38" s="351">
        <v>0.77049538490296099</v>
      </c>
      <c r="F38" s="352">
        <v>7624.0409959999997</v>
      </c>
      <c r="G38" s="352">
        <v>9957.9728691280307</v>
      </c>
      <c r="H38" s="351">
        <v>0.76562178830957195</v>
      </c>
      <c r="I38" s="350">
        <v>28566.428371999998</v>
      </c>
      <c r="J38" s="368">
        <v>3.5209694119046398E-3</v>
      </c>
      <c r="K38" s="352">
        <v>359607.20127371198</v>
      </c>
      <c r="L38" s="368">
        <v>0.16208580120771501</v>
      </c>
      <c r="M38" s="369">
        <v>0.16658427465381401</v>
      </c>
    </row>
    <row r="39" spans="1:13" x14ac:dyDescent="0.25">
      <c r="A39" s="56"/>
      <c r="B39" s="274"/>
      <c r="C39" s="346"/>
      <c r="D39" s="346"/>
      <c r="E39" s="354"/>
      <c r="F39" s="355"/>
      <c r="G39" s="355"/>
      <c r="H39" s="354"/>
      <c r="I39" s="356"/>
      <c r="J39" s="357"/>
      <c r="K39" s="355"/>
      <c r="L39" s="354"/>
      <c r="M39" s="354"/>
    </row>
    <row r="40" spans="1:13" x14ac:dyDescent="0.25">
      <c r="A40" s="56" t="s">
        <v>108</v>
      </c>
      <c r="B40" s="275" t="s">
        <v>109</v>
      </c>
      <c r="C40" s="342">
        <v>240114</v>
      </c>
      <c r="D40" s="342">
        <v>219473.85587336801</v>
      </c>
      <c r="E40" s="343">
        <v>1.0940437486027501</v>
      </c>
      <c r="F40" s="344">
        <v>51560.251640000002</v>
      </c>
      <c r="G40" s="344">
        <v>56942.812389231804</v>
      </c>
      <c r="H40" s="343">
        <v>0.90547427281182702</v>
      </c>
      <c r="I40" s="342">
        <v>7157968.9544289997</v>
      </c>
      <c r="J40" s="365">
        <v>0.88225904238734998</v>
      </c>
      <c r="K40" s="344">
        <v>2170885.84109772</v>
      </c>
      <c r="L40" s="365">
        <v>0.97848366116836205</v>
      </c>
      <c r="M40" s="366">
        <v>0.95258113506379005</v>
      </c>
    </row>
    <row r="41" spans="1:13" x14ac:dyDescent="0.25">
      <c r="A41" s="56"/>
      <c r="B41" s="277" t="s">
        <v>110</v>
      </c>
      <c r="C41" s="346">
        <v>31346</v>
      </c>
      <c r="D41" s="346">
        <v>29512.425956879899</v>
      </c>
      <c r="E41" s="347">
        <v>1.06212888245104</v>
      </c>
      <c r="F41" s="348">
        <v>2222.1476710000002</v>
      </c>
      <c r="G41" s="348">
        <v>2274.8781661969801</v>
      </c>
      <c r="H41" s="347">
        <v>0.97682051901481504</v>
      </c>
      <c r="I41" s="346">
        <v>432477.12039900001</v>
      </c>
      <c r="J41" s="354">
        <v>5.3305183708790997E-2</v>
      </c>
      <c r="K41" s="348">
        <v>42708.282274547601</v>
      </c>
      <c r="L41" s="354">
        <v>1.9249909696347801E-2</v>
      </c>
      <c r="M41" s="367">
        <v>3.8055830661738399E-2</v>
      </c>
    </row>
    <row r="42" spans="1:13" x14ac:dyDescent="0.25">
      <c r="A42" s="56"/>
      <c r="B42" s="276" t="s">
        <v>111</v>
      </c>
      <c r="C42" s="350">
        <v>56109</v>
      </c>
      <c r="D42" s="350">
        <v>49979.765637279299</v>
      </c>
      <c r="E42" s="351">
        <v>1.12263431579897</v>
      </c>
      <c r="F42" s="352">
        <v>538.42497600000002</v>
      </c>
      <c r="G42" s="352">
        <v>559.69773540546703</v>
      </c>
      <c r="H42" s="351">
        <v>0.96199241472710995</v>
      </c>
      <c r="I42" s="350">
        <v>522782.13880399999</v>
      </c>
      <c r="J42" s="368">
        <v>6.4435773903858795E-2</v>
      </c>
      <c r="K42" s="352">
        <v>5028.35061525527</v>
      </c>
      <c r="L42" s="368">
        <v>2.2664291352903401E-3</v>
      </c>
      <c r="M42" s="369">
        <v>9.3630342744713997E-3</v>
      </c>
    </row>
    <row r="43" spans="1:13" x14ac:dyDescent="0.25">
      <c r="A43" s="56"/>
      <c r="B43" s="274"/>
      <c r="C43" s="346"/>
      <c r="D43" s="346"/>
      <c r="E43" s="354"/>
      <c r="F43" s="355"/>
      <c r="G43" s="355"/>
      <c r="H43" s="354"/>
      <c r="I43" s="356"/>
      <c r="J43" s="357"/>
      <c r="K43" s="355"/>
      <c r="L43" s="354"/>
      <c r="M43" s="354"/>
    </row>
    <row r="44" spans="1:13" x14ac:dyDescent="0.25">
      <c r="A44" s="56" t="s">
        <v>112</v>
      </c>
      <c r="B44" s="278">
        <v>2009</v>
      </c>
      <c r="C44" s="371">
        <v>19217</v>
      </c>
      <c r="D44" s="371">
        <v>17434.284825696701</v>
      </c>
      <c r="E44" s="372">
        <v>1.10225341573379</v>
      </c>
      <c r="F44" s="373">
        <v>1808.295877</v>
      </c>
      <c r="G44" s="373">
        <v>1820.2569495164701</v>
      </c>
      <c r="H44" s="372">
        <v>0.99342890984723298</v>
      </c>
      <c r="I44" s="371">
        <v>471578.32779800001</v>
      </c>
      <c r="J44" s="374">
        <v>5.8124622576947303E-2</v>
      </c>
      <c r="K44" s="373">
        <v>87938.769958340607</v>
      </c>
      <c r="L44" s="374">
        <v>3.9636653369100897E-2</v>
      </c>
      <c r="M44" s="375">
        <v>3.0450593469564101E-2</v>
      </c>
    </row>
    <row r="45" spans="1:13" x14ac:dyDescent="0.25">
      <c r="A45" s="56"/>
      <c r="B45" s="279">
        <v>2010</v>
      </c>
      <c r="C45" s="346">
        <v>26040</v>
      </c>
      <c r="D45" s="346">
        <v>23999.514672016699</v>
      </c>
      <c r="E45" s="347">
        <v>1.0850219413129401</v>
      </c>
      <c r="F45" s="348">
        <v>3436.3167669999998</v>
      </c>
      <c r="G45" s="348">
        <v>3387.2595061853099</v>
      </c>
      <c r="H45" s="347">
        <v>1.01448287641532</v>
      </c>
      <c r="I45" s="346">
        <v>591903.28863800003</v>
      </c>
      <c r="J45" s="354">
        <v>7.2955335786496503E-2</v>
      </c>
      <c r="K45" s="348">
        <v>156317.850841345</v>
      </c>
      <c r="L45" s="354">
        <v>7.0457165504320796E-2</v>
      </c>
      <c r="M45" s="376">
        <v>5.6664561685186299E-2</v>
      </c>
    </row>
    <row r="46" spans="1:13" x14ac:dyDescent="0.25">
      <c r="A46" s="56"/>
      <c r="B46" s="279">
        <v>2011</v>
      </c>
      <c r="C46" s="346">
        <v>49230</v>
      </c>
      <c r="D46" s="346">
        <v>43067.914924901001</v>
      </c>
      <c r="E46" s="347">
        <v>1.14307832375549</v>
      </c>
      <c r="F46" s="348">
        <v>6527.0047260000001</v>
      </c>
      <c r="G46" s="348">
        <v>6799.9400982994903</v>
      </c>
      <c r="H46" s="347">
        <v>0.95986209167228598</v>
      </c>
      <c r="I46" s="346">
        <v>1118046.228692</v>
      </c>
      <c r="J46" s="354">
        <v>0.13780534692878901</v>
      </c>
      <c r="K46" s="348">
        <v>306997.86977474397</v>
      </c>
      <c r="L46" s="354">
        <v>0.138373190289999</v>
      </c>
      <c r="M46" s="376">
        <v>0.11375438594298901</v>
      </c>
    </row>
    <row r="47" spans="1:13" x14ac:dyDescent="0.25">
      <c r="A47" s="56"/>
      <c r="B47" s="279">
        <v>2012</v>
      </c>
      <c r="C47" s="346">
        <v>44151</v>
      </c>
      <c r="D47" s="346">
        <v>40845.702941110401</v>
      </c>
      <c r="E47" s="347">
        <v>1.08092153692777</v>
      </c>
      <c r="F47" s="348">
        <v>7497.242757</v>
      </c>
      <c r="G47" s="348">
        <v>7694.4182010431896</v>
      </c>
      <c r="H47" s="347">
        <v>0.97437422311975996</v>
      </c>
      <c r="I47" s="346">
        <v>1078612.992473</v>
      </c>
      <c r="J47" s="354">
        <v>0.132944983682413</v>
      </c>
      <c r="K47" s="348">
        <v>316398.91879145399</v>
      </c>
      <c r="L47" s="354">
        <v>0.14261052635187199</v>
      </c>
      <c r="M47" s="376">
        <v>0.12871787177465199</v>
      </c>
    </row>
    <row r="48" spans="1:13" x14ac:dyDescent="0.25">
      <c r="A48" s="55"/>
      <c r="B48" s="279">
        <v>2013</v>
      </c>
      <c r="C48" s="346">
        <v>47601</v>
      </c>
      <c r="D48" s="346">
        <v>42984.027430287097</v>
      </c>
      <c r="E48" s="347">
        <v>1.10741135360573</v>
      </c>
      <c r="F48" s="348">
        <v>7656.261544</v>
      </c>
      <c r="G48" s="348">
        <v>8534.9515594126697</v>
      </c>
      <c r="H48" s="347">
        <v>0.89704803720372395</v>
      </c>
      <c r="I48" s="346">
        <v>1167875.256334</v>
      </c>
      <c r="J48" s="354">
        <v>0.14394704864479399</v>
      </c>
      <c r="K48" s="348">
        <v>323961.21029898297</v>
      </c>
      <c r="L48" s="354">
        <v>0.14601907899937899</v>
      </c>
      <c r="M48" s="376">
        <v>0.142778930352187</v>
      </c>
    </row>
    <row r="49" spans="1:13" x14ac:dyDescent="0.25">
      <c r="A49" s="55"/>
      <c r="B49" s="279">
        <v>2014</v>
      </c>
      <c r="C49" s="346">
        <v>46987</v>
      </c>
      <c r="D49" s="346">
        <v>43660.022498743099</v>
      </c>
      <c r="E49" s="347">
        <v>1.0762019190748899</v>
      </c>
      <c r="F49" s="348">
        <v>8256.7848169999997</v>
      </c>
      <c r="G49" s="348">
        <v>9691.3452949689799</v>
      </c>
      <c r="H49" s="347">
        <v>0.85197509382792302</v>
      </c>
      <c r="I49" s="346">
        <v>1194703.5839509999</v>
      </c>
      <c r="J49" s="354">
        <v>0.14725378757910901</v>
      </c>
      <c r="K49" s="348">
        <v>335338.54565512901</v>
      </c>
      <c r="L49" s="354">
        <v>0.15114718686339901</v>
      </c>
      <c r="M49" s="376">
        <v>0.162123933013229</v>
      </c>
    </row>
    <row r="50" spans="1:13" x14ac:dyDescent="0.25">
      <c r="B50" s="279">
        <v>2015</v>
      </c>
      <c r="C50" s="346">
        <v>47789</v>
      </c>
      <c r="D50" s="346">
        <v>43297.464651202703</v>
      </c>
      <c r="E50" s="347">
        <v>1.1037366826205699</v>
      </c>
      <c r="F50" s="348">
        <v>9482.4233409999997</v>
      </c>
      <c r="G50" s="348">
        <v>10558.034189149301</v>
      </c>
      <c r="H50" s="347">
        <v>0.89812394723491995</v>
      </c>
      <c r="I50" s="346">
        <v>1230857.5767870001</v>
      </c>
      <c r="J50" s="354">
        <v>0.15170996604272599</v>
      </c>
      <c r="K50" s="348">
        <v>343155.89963492</v>
      </c>
      <c r="L50" s="354">
        <v>0.15467070385263301</v>
      </c>
      <c r="M50" s="376">
        <v>0.17662254057974899</v>
      </c>
    </row>
    <row r="51" spans="1:13" x14ac:dyDescent="0.25">
      <c r="B51" s="280">
        <v>2016</v>
      </c>
      <c r="C51" s="377">
        <v>46554</v>
      </c>
      <c r="D51" s="377">
        <v>43677.115523569497</v>
      </c>
      <c r="E51" s="378">
        <v>1.06586708948026</v>
      </c>
      <c r="F51" s="379">
        <v>9656.4944579999992</v>
      </c>
      <c r="G51" s="379">
        <v>11291.1824922589</v>
      </c>
      <c r="H51" s="378">
        <v>0.85522437217008995</v>
      </c>
      <c r="I51" s="377">
        <v>1259650.958959</v>
      </c>
      <c r="J51" s="380">
        <v>0.155258908758725</v>
      </c>
      <c r="K51" s="379">
        <v>348513.40903260902</v>
      </c>
      <c r="L51" s="380">
        <v>0.15708549476929601</v>
      </c>
      <c r="M51" s="381">
        <v>0.18888718318244399</v>
      </c>
    </row>
    <row r="52" spans="1:13" x14ac:dyDescent="0.25"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</row>
    <row r="53" spans="1:13" x14ac:dyDescent="0.25">
      <c r="A53" s="32" t="s">
        <v>286</v>
      </c>
      <c r="B53" s="275" t="s">
        <v>287</v>
      </c>
      <c r="C53" s="342">
        <v>11563</v>
      </c>
      <c r="D53" s="342">
        <v>12689.1342435483</v>
      </c>
      <c r="E53" s="365">
        <v>0.91125208214099596</v>
      </c>
      <c r="F53" s="344">
        <v>6374.4610300000004</v>
      </c>
      <c r="G53" s="344">
        <v>7497.2333207620904</v>
      </c>
      <c r="H53" s="365">
        <v>0.85024178350528401</v>
      </c>
      <c r="I53" s="342">
        <v>330444.44534400001</v>
      </c>
      <c r="J53" s="365">
        <v>0.314989779400209</v>
      </c>
      <c r="K53" s="344">
        <v>172283.73817561701</v>
      </c>
      <c r="L53" s="365">
        <v>0.494825662608052</v>
      </c>
      <c r="M53" s="366">
        <v>0.47992824403934298</v>
      </c>
    </row>
    <row r="54" spans="1:13" x14ac:dyDescent="0.25">
      <c r="A54" s="32" t="s">
        <v>288</v>
      </c>
      <c r="B54" s="276" t="s">
        <v>289</v>
      </c>
      <c r="C54" s="350">
        <v>32688</v>
      </c>
      <c r="D54" s="350">
        <v>26008.5927070527</v>
      </c>
      <c r="E54" s="368">
        <v>1.2568154058999199</v>
      </c>
      <c r="F54" s="352">
        <v>8923.7018640000006</v>
      </c>
      <c r="G54" s="352">
        <v>8124.3380576198297</v>
      </c>
      <c r="H54" s="368">
        <v>1.09839125362717</v>
      </c>
      <c r="I54" s="350">
        <v>718619.57817200001</v>
      </c>
      <c r="J54" s="368">
        <v>0.685010220599791</v>
      </c>
      <c r="K54" s="352">
        <v>175886.84228209499</v>
      </c>
      <c r="L54" s="368">
        <v>0.50517433739194795</v>
      </c>
      <c r="M54" s="369">
        <v>0.52007175596065702</v>
      </c>
    </row>
    <row r="55" spans="1:13" x14ac:dyDescent="0.25"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</row>
    <row r="56" spans="1:13" x14ac:dyDescent="0.25">
      <c r="A56" s="32" t="s">
        <v>286</v>
      </c>
      <c r="B56" s="275" t="s">
        <v>290</v>
      </c>
      <c r="C56" s="342">
        <v>2770</v>
      </c>
      <c r="D56" s="342">
        <v>3632.27595097835</v>
      </c>
      <c r="E56" s="343">
        <v>0.76260725709837696</v>
      </c>
      <c r="F56" s="344">
        <v>1989.7817250000001</v>
      </c>
      <c r="G56" s="344">
        <v>2922.36472333968</v>
      </c>
      <c r="H56" s="343">
        <v>0.68088069538633</v>
      </c>
      <c r="I56" s="342">
        <v>285672.43345800001</v>
      </c>
      <c r="J56" s="365">
        <v>0.13932166511904101</v>
      </c>
      <c r="K56" s="344">
        <v>169209.070851319</v>
      </c>
      <c r="L56" s="365">
        <v>0.15644978135805099</v>
      </c>
      <c r="M56" s="366">
        <v>0.11286062007911001</v>
      </c>
    </row>
    <row r="57" spans="1:13" x14ac:dyDescent="0.25">
      <c r="A57" s="32" t="s">
        <v>291</v>
      </c>
      <c r="B57" s="277" t="s">
        <v>287</v>
      </c>
      <c r="C57" s="346">
        <v>7244</v>
      </c>
      <c r="D57" s="346">
        <v>8718.0025922455407</v>
      </c>
      <c r="E57" s="347">
        <v>0.83092427690298798</v>
      </c>
      <c r="F57" s="348">
        <v>6254.1449650000004</v>
      </c>
      <c r="G57" s="348">
        <v>8996.1502776141097</v>
      </c>
      <c r="H57" s="347">
        <v>0.69520236679046199</v>
      </c>
      <c r="I57" s="346">
        <v>501949.211595</v>
      </c>
      <c r="J57" s="354">
        <v>0.244799258780728</v>
      </c>
      <c r="K57" s="348">
        <v>361119.87449932698</v>
      </c>
      <c r="L57" s="354">
        <v>0.33388946068446601</v>
      </c>
      <c r="M57" s="367">
        <v>0.34742792046028098</v>
      </c>
    </row>
    <row r="58" spans="1:13" x14ac:dyDescent="0.25">
      <c r="B58" s="276" t="s">
        <v>289</v>
      </c>
      <c r="C58" s="350">
        <v>20693</v>
      </c>
      <c r="D58" s="350">
        <v>20114.3086788035</v>
      </c>
      <c r="E58" s="351">
        <v>1.0287701322693901</v>
      </c>
      <c r="F58" s="352">
        <v>12915.366811</v>
      </c>
      <c r="G58" s="352">
        <v>13975.058162929499</v>
      </c>
      <c r="H58" s="351">
        <v>0.92417266965367795</v>
      </c>
      <c r="I58" s="350">
        <v>1262830.6892190001</v>
      </c>
      <c r="J58" s="368">
        <v>0.61587907610022996</v>
      </c>
      <c r="K58" s="352">
        <v>551226.23090151604</v>
      </c>
      <c r="L58" s="368">
        <v>0.509660757957483</v>
      </c>
      <c r="M58" s="369">
        <v>0.53971145946060906</v>
      </c>
    </row>
    <row r="59" spans="1:13" x14ac:dyDescent="0.25">
      <c r="B59" s="259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</row>
    <row r="60" spans="1:13" x14ac:dyDescent="0.25">
      <c r="A60" s="32" t="s">
        <v>286</v>
      </c>
      <c r="B60" s="275" t="s">
        <v>292</v>
      </c>
      <c r="C60" s="342">
        <v>1899</v>
      </c>
      <c r="D60" s="342">
        <v>2565.5924796061099</v>
      </c>
      <c r="E60" s="365">
        <v>0.74017990584831705</v>
      </c>
      <c r="F60" s="344">
        <v>772.41972099999998</v>
      </c>
      <c r="G60" s="344">
        <v>1077.5768072595399</v>
      </c>
      <c r="H60" s="365">
        <v>0.71681175373882799</v>
      </c>
      <c r="I60" s="342">
        <v>332303.37163000001</v>
      </c>
      <c r="J60" s="365">
        <v>0.26128840460436498</v>
      </c>
      <c r="K60" s="344">
        <v>144039.197297565</v>
      </c>
      <c r="L60" s="365">
        <v>0.28642551406282202</v>
      </c>
      <c r="M60" s="366">
        <v>0.231561270749781</v>
      </c>
    </row>
    <row r="61" spans="1:13" x14ac:dyDescent="0.25">
      <c r="A61" s="32" t="s">
        <v>293</v>
      </c>
      <c r="B61" s="277" t="s">
        <v>290</v>
      </c>
      <c r="C61" s="346">
        <v>3127</v>
      </c>
      <c r="D61" s="346">
        <v>3585.7230289579202</v>
      </c>
      <c r="E61" s="354">
        <v>0.87206958673234902</v>
      </c>
      <c r="F61" s="348">
        <v>1103.286169</v>
      </c>
      <c r="G61" s="348">
        <v>1436.79271328863</v>
      </c>
      <c r="H61" s="354">
        <v>0.76788123909309303</v>
      </c>
      <c r="I61" s="346">
        <v>362771.57847900002</v>
      </c>
      <c r="J61" s="354">
        <v>0.28524539643288899</v>
      </c>
      <c r="K61" s="348">
        <v>142812.403942631</v>
      </c>
      <c r="L61" s="354">
        <v>0.28398600506854599</v>
      </c>
      <c r="M61" s="367">
        <v>0.30875344035963997</v>
      </c>
    </row>
    <row r="62" spans="1:13" x14ac:dyDescent="0.25">
      <c r="B62" s="277" t="s">
        <v>287</v>
      </c>
      <c r="C62" s="346">
        <v>1826</v>
      </c>
      <c r="D62" s="346">
        <v>1801.84019647121</v>
      </c>
      <c r="E62" s="354">
        <v>1.01340840523821</v>
      </c>
      <c r="F62" s="348">
        <v>737.30906100000004</v>
      </c>
      <c r="G62" s="348">
        <v>853.01422350922496</v>
      </c>
      <c r="H62" s="354">
        <v>0.86435728816663304</v>
      </c>
      <c r="I62" s="346">
        <v>218062.84895499999</v>
      </c>
      <c r="J62" s="354">
        <v>0.171461678608472</v>
      </c>
      <c r="K62" s="348">
        <v>91779.589552340403</v>
      </c>
      <c r="L62" s="354">
        <v>0.182505988725392</v>
      </c>
      <c r="M62" s="367">
        <v>0.183304852362007</v>
      </c>
    </row>
    <row r="63" spans="1:13" x14ac:dyDescent="0.25">
      <c r="B63" s="276" t="s">
        <v>289</v>
      </c>
      <c r="C63" s="350">
        <v>3444</v>
      </c>
      <c r="D63" s="350">
        <v>3438.0533600243202</v>
      </c>
      <c r="E63" s="368">
        <v>1.00172965319411</v>
      </c>
      <c r="F63" s="352">
        <v>1298.6924019999999</v>
      </c>
      <c r="G63" s="352">
        <v>1286.1440404914399</v>
      </c>
      <c r="H63" s="368">
        <v>1.00975657555725</v>
      </c>
      <c r="I63" s="350">
        <v>358649.87223799998</v>
      </c>
      <c r="J63" s="368">
        <v>0.28200452035427398</v>
      </c>
      <c r="K63" s="352">
        <v>124254.16761855999</v>
      </c>
      <c r="L63" s="368">
        <v>0.24708249214323899</v>
      </c>
      <c r="M63" s="369">
        <v>0.27638043652857103</v>
      </c>
    </row>
    <row r="64" spans="1:13" x14ac:dyDescent="0.25"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</row>
    <row r="65" spans="1:13" x14ac:dyDescent="0.25">
      <c r="A65" s="32" t="s">
        <v>294</v>
      </c>
      <c r="B65" s="275" t="s">
        <v>287</v>
      </c>
      <c r="C65" s="342">
        <v>1327</v>
      </c>
      <c r="D65" s="342">
        <v>1506.5928539722699</v>
      </c>
      <c r="E65" s="365">
        <v>0.88079536319400598</v>
      </c>
      <c r="F65" s="344">
        <v>342.68572799999998</v>
      </c>
      <c r="G65" s="344">
        <v>436.95465589798698</v>
      </c>
      <c r="H65" s="365">
        <v>0.78425924377838496</v>
      </c>
      <c r="I65" s="342">
        <v>47557.411328000002</v>
      </c>
      <c r="J65" s="365">
        <v>0.34902151304766199</v>
      </c>
      <c r="K65" s="344">
        <v>12029.625701610999</v>
      </c>
      <c r="L65" s="365">
        <v>0.435621141225011</v>
      </c>
      <c r="M65" s="366">
        <v>0.43880152881063</v>
      </c>
    </row>
    <row r="66" spans="1:13" x14ac:dyDescent="0.25">
      <c r="A66" s="32" t="s">
        <v>288</v>
      </c>
      <c r="B66" s="276" t="s">
        <v>289</v>
      </c>
      <c r="C66" s="350">
        <v>3270</v>
      </c>
      <c r="D66" s="350">
        <v>2786.1739833609699</v>
      </c>
      <c r="E66" s="368">
        <v>1.17365247810382</v>
      </c>
      <c r="F66" s="352">
        <v>527.74847599999998</v>
      </c>
      <c r="G66" s="352">
        <v>558.836441462935</v>
      </c>
      <c r="H66" s="368">
        <v>0.94437018927836602</v>
      </c>
      <c r="I66" s="350">
        <v>88701.843617999999</v>
      </c>
      <c r="J66" s="368">
        <v>0.65097848695233795</v>
      </c>
      <c r="K66" s="352">
        <v>15585.2546684795</v>
      </c>
      <c r="L66" s="368">
        <v>0.56437885877498895</v>
      </c>
      <c r="M66" s="369">
        <v>0.56119847118937005</v>
      </c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6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MJ66"/>
  <sheetViews>
    <sheetView showGridLines="0" zoomScaleNormal="100" workbookViewId="0"/>
  </sheetViews>
  <sheetFormatPr defaultColWidth="8.5703125" defaultRowHeight="15" x14ac:dyDescent="0.25"/>
  <cols>
    <col min="1" max="1" width="15.42578125" style="5" customWidth="1"/>
    <col min="2" max="2" width="20.42578125" style="5" customWidth="1"/>
    <col min="3" max="5" width="8.5703125" style="5"/>
    <col min="6" max="7" width="9.5703125" style="5" bestFit="1" customWidth="1"/>
    <col min="8" max="8" width="8.5703125" style="5"/>
    <col min="9" max="9" width="9.85546875" style="5" bestFit="1" customWidth="1"/>
    <col min="10" max="10" width="8.5703125" style="5"/>
    <col min="11" max="11" width="11" style="5" bestFit="1" customWidth="1"/>
    <col min="12" max="1024" width="8.5703125" style="5"/>
  </cols>
  <sheetData>
    <row r="1" spans="1:13" x14ac:dyDescent="0.25">
      <c r="B1" s="396" t="s">
        <v>295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 x14ac:dyDescent="0.25">
      <c r="B3" s="436" t="s">
        <v>296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</row>
    <row r="4" spans="1:13" x14ac:dyDescent="0.25">
      <c r="B4" s="395" t="s">
        <v>134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3" x14ac:dyDescent="0.25">
      <c r="B5" s="395" t="s">
        <v>57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</row>
    <row r="7" spans="1:13" ht="51.75" x14ac:dyDescent="0.25">
      <c r="A7" s="56"/>
      <c r="B7" s="259"/>
      <c r="C7" s="260" t="s">
        <v>58</v>
      </c>
      <c r="D7" s="260" t="s">
        <v>59</v>
      </c>
      <c r="E7" s="33" t="s">
        <v>60</v>
      </c>
      <c r="F7" s="261" t="s">
        <v>61</v>
      </c>
      <c r="G7" s="261" t="s">
        <v>62</v>
      </c>
      <c r="H7" s="33" t="s">
        <v>63</v>
      </c>
      <c r="I7" s="262" t="s">
        <v>64</v>
      </c>
      <c r="J7" s="33" t="s">
        <v>65</v>
      </c>
      <c r="K7" s="261" t="s">
        <v>66</v>
      </c>
      <c r="L7" s="263" t="s">
        <v>67</v>
      </c>
      <c r="M7" s="264" t="s">
        <v>68</v>
      </c>
    </row>
    <row r="8" spans="1:13" x14ac:dyDescent="0.25">
      <c r="A8" s="265" t="s">
        <v>69</v>
      </c>
      <c r="B8" s="266"/>
      <c r="C8" s="336">
        <v>3158410</v>
      </c>
      <c r="D8" s="336">
        <v>2947657.37616038</v>
      </c>
      <c r="E8" s="337">
        <v>1.07149834493795</v>
      </c>
      <c r="F8" s="338">
        <v>135802.86528</v>
      </c>
      <c r="G8" s="338">
        <v>142346.23450081499</v>
      </c>
      <c r="H8" s="337">
        <v>0.95403201746950494</v>
      </c>
      <c r="I8" s="336">
        <v>83823160.221212998</v>
      </c>
      <c r="J8" s="363">
        <v>1</v>
      </c>
      <c r="K8" s="338">
        <v>7370602.6423714897</v>
      </c>
      <c r="L8" s="363">
        <v>1</v>
      </c>
      <c r="M8" s="364">
        <v>1</v>
      </c>
    </row>
    <row r="9" spans="1:13" x14ac:dyDescent="0.25">
      <c r="A9" s="56"/>
      <c r="B9" s="259"/>
      <c r="C9" s="267"/>
      <c r="D9" s="267"/>
      <c r="E9" s="268"/>
      <c r="F9" s="269"/>
      <c r="G9" s="269"/>
      <c r="H9" s="268"/>
      <c r="I9" s="340"/>
      <c r="J9" s="270"/>
      <c r="K9" s="341"/>
      <c r="L9" s="268"/>
      <c r="M9" s="354"/>
    </row>
    <row r="10" spans="1:13" x14ac:dyDescent="0.25">
      <c r="A10" s="56" t="s">
        <v>117</v>
      </c>
      <c r="B10" s="271" t="s">
        <v>193</v>
      </c>
      <c r="C10" s="342">
        <v>252053</v>
      </c>
      <c r="D10" s="342">
        <v>216860.69265141801</v>
      </c>
      <c r="E10" s="365">
        <v>1.16228071080244</v>
      </c>
      <c r="F10" s="344">
        <v>19724.969157</v>
      </c>
      <c r="G10" s="344">
        <v>21354.093376854998</v>
      </c>
      <c r="H10" s="365">
        <v>0.92370904298747802</v>
      </c>
      <c r="I10" s="342">
        <v>25821732.194162</v>
      </c>
      <c r="J10" s="365">
        <v>0.30805009171710201</v>
      </c>
      <c r="K10" s="344">
        <v>3342389.1238886099</v>
      </c>
      <c r="L10" s="365">
        <v>0.453475690667975</v>
      </c>
      <c r="M10" s="366">
        <v>0.15001516163557299</v>
      </c>
    </row>
    <row r="11" spans="1:13" x14ac:dyDescent="0.25">
      <c r="A11" s="56"/>
      <c r="B11" s="272" t="s">
        <v>82</v>
      </c>
      <c r="C11" s="346">
        <v>796232</v>
      </c>
      <c r="D11" s="346">
        <v>693285.43719942903</v>
      </c>
      <c r="E11" s="354">
        <v>1.14849087731661</v>
      </c>
      <c r="F11" s="348">
        <v>38619.861728000003</v>
      </c>
      <c r="G11" s="348">
        <v>39562.387623032497</v>
      </c>
      <c r="H11" s="354">
        <v>0.97617621302300495</v>
      </c>
      <c r="I11" s="346">
        <v>33810894.987622999</v>
      </c>
      <c r="J11" s="354">
        <v>0.40335982201571202</v>
      </c>
      <c r="K11" s="348">
        <v>2711733.1263107099</v>
      </c>
      <c r="L11" s="354">
        <v>0.36791199551604198</v>
      </c>
      <c r="M11" s="367">
        <v>0.27793069315652202</v>
      </c>
    </row>
    <row r="12" spans="1:13" x14ac:dyDescent="0.25">
      <c r="A12" s="56"/>
      <c r="B12" s="272" t="s">
        <v>118</v>
      </c>
      <c r="C12" s="346">
        <v>1404595</v>
      </c>
      <c r="D12" s="346">
        <v>1314026.3400061401</v>
      </c>
      <c r="E12" s="354">
        <v>1.0689245392093401</v>
      </c>
      <c r="F12" s="348">
        <v>55018.877962999999</v>
      </c>
      <c r="G12" s="348">
        <v>56932.573478920203</v>
      </c>
      <c r="H12" s="354">
        <v>0.96638663248502499</v>
      </c>
      <c r="I12" s="346">
        <v>19898098.084720999</v>
      </c>
      <c r="J12" s="354">
        <v>0.237381864775905</v>
      </c>
      <c r="K12" s="348">
        <v>1152136.1937045699</v>
      </c>
      <c r="L12" s="354">
        <v>0.15631505992213801</v>
      </c>
      <c r="M12" s="367">
        <v>0.399958409005854</v>
      </c>
    </row>
    <row r="13" spans="1:13" x14ac:dyDescent="0.25">
      <c r="A13" s="56"/>
      <c r="B13" s="273" t="s">
        <v>119</v>
      </c>
      <c r="C13" s="350">
        <v>705530</v>
      </c>
      <c r="D13" s="350">
        <v>723484.90630339703</v>
      </c>
      <c r="E13" s="368">
        <v>0.97518274929170701</v>
      </c>
      <c r="F13" s="352">
        <v>22439.156432</v>
      </c>
      <c r="G13" s="352">
        <v>24497.1800220074</v>
      </c>
      <c r="H13" s="368">
        <v>0.91598936742275805</v>
      </c>
      <c r="I13" s="350">
        <v>4292434.9547070004</v>
      </c>
      <c r="J13" s="368">
        <v>5.1208221491280903E-2</v>
      </c>
      <c r="K13" s="352">
        <v>164344.198467599</v>
      </c>
      <c r="L13" s="368">
        <v>2.2297253893844699E-2</v>
      </c>
      <c r="M13" s="369">
        <v>0.17209573620204999</v>
      </c>
    </row>
    <row r="14" spans="1:13" x14ac:dyDescent="0.25">
      <c r="A14" s="56"/>
      <c r="B14" s="274"/>
      <c r="C14" s="346"/>
      <c r="D14" s="346"/>
      <c r="E14" s="354"/>
      <c r="F14" s="355"/>
      <c r="G14" s="355"/>
      <c r="H14" s="354"/>
      <c r="I14" s="356"/>
      <c r="J14" s="357"/>
      <c r="K14" s="355"/>
      <c r="L14" s="354"/>
      <c r="M14" s="354"/>
    </row>
    <row r="15" spans="1:13" x14ac:dyDescent="0.25">
      <c r="A15" s="56" t="s">
        <v>84</v>
      </c>
      <c r="B15" s="275" t="s">
        <v>85</v>
      </c>
      <c r="C15" s="342">
        <v>2001634</v>
      </c>
      <c r="D15" s="342">
        <v>1870698.53818461</v>
      </c>
      <c r="E15" s="365">
        <v>1.0699928177323801</v>
      </c>
      <c r="F15" s="344">
        <v>90095.885760000005</v>
      </c>
      <c r="G15" s="344">
        <v>94766.330526707403</v>
      </c>
      <c r="H15" s="365">
        <v>0.95071620119984301</v>
      </c>
      <c r="I15" s="342">
        <v>49525705.661758997</v>
      </c>
      <c r="J15" s="365">
        <v>0.59083558208803499</v>
      </c>
      <c r="K15" s="344">
        <v>4971621.2445694599</v>
      </c>
      <c r="L15" s="365">
        <v>0.67452031886633401</v>
      </c>
      <c r="M15" s="366">
        <v>0.66574525739326595</v>
      </c>
    </row>
    <row r="16" spans="1:13" x14ac:dyDescent="0.25">
      <c r="A16" s="56"/>
      <c r="B16" s="276" t="s">
        <v>86</v>
      </c>
      <c r="C16" s="350">
        <v>1156776</v>
      </c>
      <c r="D16" s="350">
        <v>1076958.83797577</v>
      </c>
      <c r="E16" s="368">
        <v>1.07411347510203</v>
      </c>
      <c r="F16" s="352">
        <v>45706.979520000001</v>
      </c>
      <c r="G16" s="352">
        <v>47579.903974107699</v>
      </c>
      <c r="H16" s="368">
        <v>0.96063622879258104</v>
      </c>
      <c r="I16" s="350">
        <v>34297454.559454001</v>
      </c>
      <c r="J16" s="368">
        <v>0.40916441791196501</v>
      </c>
      <c r="K16" s="352">
        <v>2398981.3978020302</v>
      </c>
      <c r="L16" s="368">
        <v>0.32547968113366599</v>
      </c>
      <c r="M16" s="369">
        <v>0.33425474260673399</v>
      </c>
    </row>
    <row r="17" spans="1:13" x14ac:dyDescent="0.25">
      <c r="A17" s="56"/>
      <c r="B17" s="274"/>
      <c r="C17" s="346"/>
      <c r="D17" s="346"/>
      <c r="E17" s="354"/>
      <c r="F17" s="358"/>
      <c r="G17" s="358"/>
      <c r="H17" s="354"/>
      <c r="I17" s="356"/>
      <c r="J17" s="357"/>
      <c r="K17" s="355"/>
      <c r="L17" s="354"/>
      <c r="M17" s="354"/>
    </row>
    <row r="18" spans="1:13" x14ac:dyDescent="0.25">
      <c r="A18" s="56" t="s">
        <v>87</v>
      </c>
      <c r="B18" s="275" t="s">
        <v>88</v>
      </c>
      <c r="C18" s="342">
        <v>2951</v>
      </c>
      <c r="D18" s="342">
        <v>1702.36493052634</v>
      </c>
      <c r="E18" s="343">
        <v>1.73347085990993</v>
      </c>
      <c r="F18" s="344">
        <v>439.09971100000001</v>
      </c>
      <c r="G18" s="344">
        <v>429.171824072905</v>
      </c>
      <c r="H18" s="343">
        <v>1.02313266242149</v>
      </c>
      <c r="I18" s="342">
        <v>693814.04113400006</v>
      </c>
      <c r="J18" s="365">
        <v>8.27711624451994E-3</v>
      </c>
      <c r="K18" s="344">
        <v>183281.21424889599</v>
      </c>
      <c r="L18" s="365">
        <v>2.4866516775068601E-2</v>
      </c>
      <c r="M18" s="366">
        <v>3.0149854372891502E-3</v>
      </c>
    </row>
    <row r="19" spans="1:13" x14ac:dyDescent="0.25">
      <c r="A19" s="56"/>
      <c r="B19" s="277" t="s">
        <v>89</v>
      </c>
      <c r="C19" s="346">
        <v>4566</v>
      </c>
      <c r="D19" s="346">
        <v>2951.4211331051602</v>
      </c>
      <c r="E19" s="347">
        <v>1.5470513336048901</v>
      </c>
      <c r="F19" s="348">
        <v>758.29285200000004</v>
      </c>
      <c r="G19" s="348">
        <v>810.60494362498002</v>
      </c>
      <c r="H19" s="347">
        <v>0.935465368134762</v>
      </c>
      <c r="I19" s="346">
        <v>772160.49858599994</v>
      </c>
      <c r="J19" s="354">
        <v>9.2117798535420806E-3</v>
      </c>
      <c r="K19" s="348">
        <v>216544.47512885099</v>
      </c>
      <c r="L19" s="354">
        <v>2.9379480299751699E-2</v>
      </c>
      <c r="M19" s="367">
        <v>5.69460053838192E-3</v>
      </c>
    </row>
    <row r="20" spans="1:13" x14ac:dyDescent="0.25">
      <c r="A20" s="56"/>
      <c r="B20" s="277" t="s">
        <v>90</v>
      </c>
      <c r="C20" s="346">
        <v>6075</v>
      </c>
      <c r="D20" s="346">
        <v>4405.0406939788199</v>
      </c>
      <c r="E20" s="347">
        <v>1.37910190212404</v>
      </c>
      <c r="F20" s="348">
        <v>1196.334715</v>
      </c>
      <c r="G20" s="348">
        <v>1340.23300275308</v>
      </c>
      <c r="H20" s="347">
        <v>0.892631887546803</v>
      </c>
      <c r="I20" s="346">
        <v>833271.82415500004</v>
      </c>
      <c r="J20" s="354">
        <v>9.9408304573098804E-3</v>
      </c>
      <c r="K20" s="348">
        <v>250516.97180109099</v>
      </c>
      <c r="L20" s="354">
        <v>3.3988668763791502E-2</v>
      </c>
      <c r="M20" s="367">
        <v>9.4153035199916295E-3</v>
      </c>
    </row>
    <row r="21" spans="1:13" x14ac:dyDescent="0.25">
      <c r="A21" s="56"/>
      <c r="B21" s="277" t="s">
        <v>91</v>
      </c>
      <c r="C21" s="346">
        <v>15895</v>
      </c>
      <c r="D21" s="346">
        <v>13104.364891974899</v>
      </c>
      <c r="E21" s="347">
        <v>1.2129546247398899</v>
      </c>
      <c r="F21" s="348">
        <v>4145.207719</v>
      </c>
      <c r="G21" s="348">
        <v>4898.7102748408697</v>
      </c>
      <c r="H21" s="347">
        <v>0.84618348227067897</v>
      </c>
      <c r="I21" s="346">
        <v>1843867.4356110001</v>
      </c>
      <c r="J21" s="354">
        <v>2.1997111904931199E-2</v>
      </c>
      <c r="K21" s="348">
        <v>607955.87317473895</v>
      </c>
      <c r="L21" s="354">
        <v>8.2483875833948103E-2</v>
      </c>
      <c r="M21" s="367">
        <v>3.4414048899992597E-2</v>
      </c>
    </row>
    <row r="22" spans="1:13" x14ac:dyDescent="0.25">
      <c r="A22" s="56"/>
      <c r="B22" s="277" t="s">
        <v>92</v>
      </c>
      <c r="C22" s="346">
        <v>71695</v>
      </c>
      <c r="D22" s="346">
        <v>65024.051696967501</v>
      </c>
      <c r="E22" s="347">
        <v>1.10259201216992</v>
      </c>
      <c r="F22" s="348">
        <v>25920.797585</v>
      </c>
      <c r="G22" s="348">
        <v>30185.3586010828</v>
      </c>
      <c r="H22" s="347">
        <v>0.85872087615583903</v>
      </c>
      <c r="I22" s="346">
        <v>5845122.0356219998</v>
      </c>
      <c r="J22" s="354">
        <v>6.9731587549270002E-2</v>
      </c>
      <c r="K22" s="348">
        <v>1923137.88083664</v>
      </c>
      <c r="L22" s="354">
        <v>0.260920032478901</v>
      </c>
      <c r="M22" s="367">
        <v>0.21205589812008599</v>
      </c>
    </row>
    <row r="23" spans="1:13" x14ac:dyDescent="0.25">
      <c r="A23" s="56"/>
      <c r="B23" s="277" t="s">
        <v>93</v>
      </c>
      <c r="C23" s="346">
        <v>114399</v>
      </c>
      <c r="D23" s="346">
        <v>102311.376987176</v>
      </c>
      <c r="E23" s="347">
        <v>1.11814544353498</v>
      </c>
      <c r="F23" s="348">
        <v>22703.461740999999</v>
      </c>
      <c r="G23" s="348">
        <v>25721.080798462699</v>
      </c>
      <c r="H23" s="347">
        <v>0.88267915018395904</v>
      </c>
      <c r="I23" s="346">
        <v>6250466.5745959999</v>
      </c>
      <c r="J23" s="354">
        <v>7.4567298084452394E-2</v>
      </c>
      <c r="K23" s="348">
        <v>1356270.32237045</v>
      </c>
      <c r="L23" s="354">
        <v>0.18401077743272101</v>
      </c>
      <c r="M23" s="367">
        <v>0.180693791364853</v>
      </c>
    </row>
    <row r="24" spans="1:13" x14ac:dyDescent="0.25">
      <c r="A24" s="56"/>
      <c r="B24" s="277" t="s">
        <v>94</v>
      </c>
      <c r="C24" s="346">
        <v>183316</v>
      </c>
      <c r="D24" s="346">
        <v>159951.215888829</v>
      </c>
      <c r="E24" s="347">
        <v>1.14607443889273</v>
      </c>
      <c r="F24" s="348">
        <v>15790.866853</v>
      </c>
      <c r="G24" s="348">
        <v>15852.481199981499</v>
      </c>
      <c r="H24" s="347">
        <v>0.99611326793552002</v>
      </c>
      <c r="I24" s="346">
        <v>6740205.194077</v>
      </c>
      <c r="J24" s="354">
        <v>8.0409819628480997E-2</v>
      </c>
      <c r="K24" s="348">
        <v>774783.51925319503</v>
      </c>
      <c r="L24" s="354">
        <v>0.10511806928773899</v>
      </c>
      <c r="M24" s="367">
        <v>0.111365651894998</v>
      </c>
    </row>
    <row r="25" spans="1:13" x14ac:dyDescent="0.25">
      <c r="A25" s="56"/>
      <c r="B25" s="277" t="s">
        <v>95</v>
      </c>
      <c r="C25" s="346">
        <v>312704</v>
      </c>
      <c r="D25" s="346">
        <v>270156.758042523</v>
      </c>
      <c r="E25" s="347">
        <v>1.1574909406885201</v>
      </c>
      <c r="F25" s="348">
        <v>18336.672633999999</v>
      </c>
      <c r="G25" s="348">
        <v>17210.2531296741</v>
      </c>
      <c r="H25" s="347">
        <v>1.0654504902303701</v>
      </c>
      <c r="I25" s="346">
        <v>9334335.1665569991</v>
      </c>
      <c r="J25" s="354">
        <v>0.111357471394818</v>
      </c>
      <c r="K25" s="348">
        <v>686728.46792050195</v>
      </c>
      <c r="L25" s="354">
        <v>9.3171278013645206E-2</v>
      </c>
      <c r="M25" s="367">
        <v>0.120904168557936</v>
      </c>
    </row>
    <row r="26" spans="1:13" x14ac:dyDescent="0.25">
      <c r="A26" s="56"/>
      <c r="B26" s="276" t="s">
        <v>255</v>
      </c>
      <c r="C26" s="350">
        <v>2446809</v>
      </c>
      <c r="D26" s="350">
        <v>2328050.7818952999</v>
      </c>
      <c r="E26" s="351">
        <v>1.05101186753668</v>
      </c>
      <c r="F26" s="352">
        <v>46512.13147</v>
      </c>
      <c r="G26" s="352">
        <v>45898.340726322203</v>
      </c>
      <c r="H26" s="351">
        <v>1.0133728307813501</v>
      </c>
      <c r="I26" s="350">
        <v>51509917.450874999</v>
      </c>
      <c r="J26" s="368">
        <v>0.61450698488267497</v>
      </c>
      <c r="K26" s="352">
        <v>1371383.91763713</v>
      </c>
      <c r="L26" s="368">
        <v>0.186061301114434</v>
      </c>
      <c r="M26" s="369">
        <v>0.32244155166647098</v>
      </c>
    </row>
    <row r="27" spans="1:13" x14ac:dyDescent="0.25">
      <c r="A27" s="56"/>
      <c r="B27" s="274"/>
      <c r="C27" s="346"/>
      <c r="D27" s="346"/>
      <c r="E27" s="354"/>
      <c r="F27" s="358"/>
      <c r="G27" s="358"/>
      <c r="H27" s="354"/>
      <c r="I27" s="356"/>
      <c r="J27" s="357"/>
      <c r="K27" s="355"/>
      <c r="L27" s="354"/>
      <c r="M27" s="354"/>
    </row>
    <row r="28" spans="1:13" x14ac:dyDescent="0.25">
      <c r="A28" s="56" t="s">
        <v>96</v>
      </c>
      <c r="B28" s="275" t="s">
        <v>97</v>
      </c>
      <c r="C28" s="342">
        <v>1608663</v>
      </c>
      <c r="D28" s="342">
        <v>1519125.4047608799</v>
      </c>
      <c r="E28" s="343">
        <v>1.05894022636875</v>
      </c>
      <c r="F28" s="344">
        <v>6385.8189000000002</v>
      </c>
      <c r="G28" s="344">
        <v>5857.2614152589404</v>
      </c>
      <c r="H28" s="343">
        <v>1.09023969518658</v>
      </c>
      <c r="I28" s="342">
        <v>27586639.631026998</v>
      </c>
      <c r="J28" s="365">
        <v>0.32910522054077501</v>
      </c>
      <c r="K28" s="344">
        <v>117349.063171482</v>
      </c>
      <c r="L28" s="365">
        <v>1.5921230442796599E-2</v>
      </c>
      <c r="M28" s="366">
        <v>4.1147989869906899E-2</v>
      </c>
    </row>
    <row r="29" spans="1:13" x14ac:dyDescent="0.25">
      <c r="A29" s="56"/>
      <c r="B29" s="277" t="s">
        <v>98</v>
      </c>
      <c r="C29" s="346">
        <v>736965</v>
      </c>
      <c r="D29" s="346">
        <v>657022.26399543998</v>
      </c>
      <c r="E29" s="347">
        <v>1.12167431818584</v>
      </c>
      <c r="F29" s="348">
        <v>10158.635045999999</v>
      </c>
      <c r="G29" s="348">
        <v>9229.4135611904203</v>
      </c>
      <c r="H29" s="347">
        <v>1.1006804472081499</v>
      </c>
      <c r="I29" s="346">
        <v>18892103.652571</v>
      </c>
      <c r="J29" s="354">
        <v>0.22538047483194301</v>
      </c>
      <c r="K29" s="348">
        <v>266488.72810963599</v>
      </c>
      <c r="L29" s="354">
        <v>3.61556226864908E-2</v>
      </c>
      <c r="M29" s="367">
        <v>6.4837778066672805E-2</v>
      </c>
    </row>
    <row r="30" spans="1:13" x14ac:dyDescent="0.25">
      <c r="A30" s="56"/>
      <c r="B30" s="277" t="s">
        <v>99</v>
      </c>
      <c r="C30" s="346">
        <v>319862</v>
      </c>
      <c r="D30" s="346">
        <v>289327.05269113299</v>
      </c>
      <c r="E30" s="347">
        <v>1.1055378231135</v>
      </c>
      <c r="F30" s="348">
        <v>10056.857609000001</v>
      </c>
      <c r="G30" s="348">
        <v>9284.2964391280893</v>
      </c>
      <c r="H30" s="347">
        <v>1.08321160089374</v>
      </c>
      <c r="I30" s="346">
        <v>10374927.315747</v>
      </c>
      <c r="J30" s="354">
        <v>0.123771607851185</v>
      </c>
      <c r="K30" s="348">
        <v>328243.54257340898</v>
      </c>
      <c r="L30" s="354">
        <v>4.4534152565277499E-2</v>
      </c>
      <c r="M30" s="367">
        <v>6.5223337109594701E-2</v>
      </c>
    </row>
    <row r="31" spans="1:13" x14ac:dyDescent="0.25">
      <c r="A31" s="56"/>
      <c r="B31" s="277" t="s">
        <v>100</v>
      </c>
      <c r="C31" s="346">
        <v>230993</v>
      </c>
      <c r="D31" s="346">
        <v>213869.225027451</v>
      </c>
      <c r="E31" s="347">
        <v>1.08006656857877</v>
      </c>
      <c r="F31" s="348">
        <v>14186.093854000001</v>
      </c>
      <c r="G31" s="348">
        <v>13266.715182563001</v>
      </c>
      <c r="H31" s="347">
        <v>1.0692996464298401</v>
      </c>
      <c r="I31" s="346">
        <v>9632200.9924560003</v>
      </c>
      <c r="J31" s="354">
        <v>0.114910974091602</v>
      </c>
      <c r="K31" s="348">
        <v>582801.81621837104</v>
      </c>
      <c r="L31" s="354">
        <v>7.9071121385381707E-2</v>
      </c>
      <c r="M31" s="367">
        <v>9.3200324048522604E-2</v>
      </c>
    </row>
    <row r="32" spans="1:13" x14ac:dyDescent="0.25">
      <c r="A32" s="56"/>
      <c r="B32" s="277" t="s">
        <v>101</v>
      </c>
      <c r="C32" s="346">
        <v>177699</v>
      </c>
      <c r="D32" s="346">
        <v>176542.69704277601</v>
      </c>
      <c r="E32" s="347">
        <v>1.0065497071053799</v>
      </c>
      <c r="F32" s="348">
        <v>23435.469203000001</v>
      </c>
      <c r="G32" s="348">
        <v>23485.355280568001</v>
      </c>
      <c r="H32" s="347">
        <v>0.99787586447077203</v>
      </c>
      <c r="I32" s="346">
        <v>11061771.148868</v>
      </c>
      <c r="J32" s="354">
        <v>0.13196557037071299</v>
      </c>
      <c r="K32" s="348">
        <v>1429329.8231162501</v>
      </c>
      <c r="L32" s="354">
        <v>0.193923060632715</v>
      </c>
      <c r="M32" s="367">
        <v>0.16498754155968601</v>
      </c>
    </row>
    <row r="33" spans="1:13" x14ac:dyDescent="0.25">
      <c r="A33" s="56"/>
      <c r="B33" s="277" t="s">
        <v>102</v>
      </c>
      <c r="C33" s="346">
        <v>44642</v>
      </c>
      <c r="D33" s="346">
        <v>48164.694363619899</v>
      </c>
      <c r="E33" s="347">
        <v>0.926861482042732</v>
      </c>
      <c r="F33" s="348">
        <v>13896.255891999999</v>
      </c>
      <c r="G33" s="348">
        <v>14974.379529917</v>
      </c>
      <c r="H33" s="347">
        <v>0.92800211616360995</v>
      </c>
      <c r="I33" s="346">
        <v>3466157.1147710001</v>
      </c>
      <c r="J33" s="354">
        <v>4.1350828406178701E-2</v>
      </c>
      <c r="K33" s="348">
        <v>1032831.19793099</v>
      </c>
      <c r="L33" s="354">
        <v>0.140128460052037</v>
      </c>
      <c r="M33" s="367">
        <v>0.10519687845927</v>
      </c>
    </row>
    <row r="34" spans="1:13" x14ac:dyDescent="0.25">
      <c r="A34" s="56"/>
      <c r="B34" s="277" t="s">
        <v>103</v>
      </c>
      <c r="C34" s="346">
        <v>20954</v>
      </c>
      <c r="D34" s="346">
        <v>22954.795518688501</v>
      </c>
      <c r="E34" s="347">
        <v>0.91283758040625695</v>
      </c>
      <c r="F34" s="348">
        <v>12607.419934</v>
      </c>
      <c r="G34" s="348">
        <v>13812.218685915999</v>
      </c>
      <c r="H34" s="347">
        <v>0.91277297447190897</v>
      </c>
      <c r="I34" s="346">
        <v>1597426.657774</v>
      </c>
      <c r="J34" s="354">
        <v>1.9057103711651101E-2</v>
      </c>
      <c r="K34" s="348">
        <v>922375.77371923695</v>
      </c>
      <c r="L34" s="354">
        <v>0.125142517983097</v>
      </c>
      <c r="M34" s="367">
        <v>9.7032554000133206E-2</v>
      </c>
    </row>
    <row r="35" spans="1:13" x14ac:dyDescent="0.25">
      <c r="A35" s="56"/>
      <c r="B35" s="277" t="s">
        <v>104</v>
      </c>
      <c r="C35" s="346">
        <v>13623</v>
      </c>
      <c r="D35" s="346">
        <v>14777.226132837501</v>
      </c>
      <c r="E35" s="347">
        <v>0.92189155647604304</v>
      </c>
      <c r="F35" s="348">
        <v>17929.633804000001</v>
      </c>
      <c r="G35" s="348">
        <v>19502.242632408201</v>
      </c>
      <c r="H35" s="347">
        <v>0.91936266725577198</v>
      </c>
      <c r="I35" s="346">
        <v>941508.60079000005</v>
      </c>
      <c r="J35" s="354">
        <v>1.12320819008174E-2</v>
      </c>
      <c r="K35" s="348">
        <v>1201483.66817224</v>
      </c>
      <c r="L35" s="354">
        <v>0.163010234911492</v>
      </c>
      <c r="M35" s="367">
        <v>0.13700567985376899</v>
      </c>
    </row>
    <row r="36" spans="1:13" x14ac:dyDescent="0.25">
      <c r="A36" s="56"/>
      <c r="B36" s="277" t="s">
        <v>105</v>
      </c>
      <c r="C36" s="346">
        <v>2553</v>
      </c>
      <c r="D36" s="346">
        <v>2815.4176539653999</v>
      </c>
      <c r="E36" s="347">
        <v>0.90679263746329197</v>
      </c>
      <c r="F36" s="348">
        <v>8255.5484980000001</v>
      </c>
      <c r="G36" s="348">
        <v>9149.3121426064699</v>
      </c>
      <c r="H36" s="347">
        <v>0.90231356951476205</v>
      </c>
      <c r="I36" s="346">
        <v>140575.174726</v>
      </c>
      <c r="J36" s="354">
        <v>1.67704455850884E-3</v>
      </c>
      <c r="K36" s="348">
        <v>453507.94218632602</v>
      </c>
      <c r="L36" s="354">
        <v>6.1529289284873202E-2</v>
      </c>
      <c r="M36" s="367">
        <v>6.4275055639452697E-2</v>
      </c>
    </row>
    <row r="37" spans="1:13" x14ac:dyDescent="0.25">
      <c r="A37" s="56"/>
      <c r="B37" s="277" t="s">
        <v>106</v>
      </c>
      <c r="C37" s="346">
        <v>1774</v>
      </c>
      <c r="D37" s="346">
        <v>2174.7073396842002</v>
      </c>
      <c r="E37" s="347">
        <v>0.81574194726248095</v>
      </c>
      <c r="F37" s="348">
        <v>10233.438093999999</v>
      </c>
      <c r="G37" s="348">
        <v>12500.6870729248</v>
      </c>
      <c r="H37" s="347">
        <v>0.81863005083653295</v>
      </c>
      <c r="I37" s="346">
        <v>90197.902294</v>
      </c>
      <c r="J37" s="354">
        <v>1.0760498895050501E-3</v>
      </c>
      <c r="K37" s="348">
        <v>519253.760911397</v>
      </c>
      <c r="L37" s="354">
        <v>7.0449295139905596E-2</v>
      </c>
      <c r="M37" s="367">
        <v>8.7818881312615199E-2</v>
      </c>
    </row>
    <row r="38" spans="1:13" x14ac:dyDescent="0.25">
      <c r="A38" s="56"/>
      <c r="B38" s="276" t="s">
        <v>107</v>
      </c>
      <c r="C38" s="350">
        <v>682</v>
      </c>
      <c r="D38" s="350">
        <v>883.89163390629005</v>
      </c>
      <c r="E38" s="351">
        <v>0.771587798592407</v>
      </c>
      <c r="F38" s="352">
        <v>8657.6944459999995</v>
      </c>
      <c r="G38" s="352">
        <v>11284.3525583344</v>
      </c>
      <c r="H38" s="351">
        <v>0.76723005606605399</v>
      </c>
      <c r="I38" s="350">
        <v>39652.030188999997</v>
      </c>
      <c r="J38" s="368">
        <v>4.7304384712240101E-4</v>
      </c>
      <c r="K38" s="352">
        <v>516937.32626213803</v>
      </c>
      <c r="L38" s="368">
        <v>7.0135014915932797E-2</v>
      </c>
      <c r="M38" s="369">
        <v>7.9273980080377504E-2</v>
      </c>
    </row>
    <row r="39" spans="1:13" x14ac:dyDescent="0.25">
      <c r="A39" s="56"/>
      <c r="B39" s="274"/>
      <c r="C39" s="346"/>
      <c r="D39" s="346"/>
      <c r="E39" s="354"/>
      <c r="F39" s="355"/>
      <c r="G39" s="355"/>
      <c r="H39" s="354"/>
      <c r="I39" s="356"/>
      <c r="J39" s="357"/>
      <c r="K39" s="355"/>
      <c r="L39" s="354"/>
      <c r="M39" s="354"/>
    </row>
    <row r="40" spans="1:13" x14ac:dyDescent="0.25">
      <c r="A40" s="56" t="s">
        <v>108</v>
      </c>
      <c r="B40" s="275" t="s">
        <v>109</v>
      </c>
      <c r="C40" s="342">
        <v>775236</v>
      </c>
      <c r="D40" s="342">
        <v>695423.71275609802</v>
      </c>
      <c r="E40" s="343">
        <v>1.1147678541584201</v>
      </c>
      <c r="F40" s="344">
        <v>98939.435247000001</v>
      </c>
      <c r="G40" s="344">
        <v>105950.96287136</v>
      </c>
      <c r="H40" s="343">
        <v>0.93382289849622901</v>
      </c>
      <c r="I40" s="342">
        <v>37192307.356190003</v>
      </c>
      <c r="J40" s="365">
        <v>0.443699656014374</v>
      </c>
      <c r="K40" s="344">
        <v>6453644.8225176698</v>
      </c>
      <c r="L40" s="365">
        <v>0.87559255811967296</v>
      </c>
      <c r="M40" s="366">
        <v>0.74431869057100797</v>
      </c>
    </row>
    <row r="41" spans="1:13" x14ac:dyDescent="0.25">
      <c r="A41" s="56"/>
      <c r="B41" s="277" t="s">
        <v>110</v>
      </c>
      <c r="C41" s="346">
        <v>210253</v>
      </c>
      <c r="D41" s="346">
        <v>181216.123523805</v>
      </c>
      <c r="E41" s="347">
        <v>1.1602334047962399</v>
      </c>
      <c r="F41" s="348">
        <v>10677.022567</v>
      </c>
      <c r="G41" s="348">
        <v>9989.8199176938906</v>
      </c>
      <c r="H41" s="347">
        <v>1.06879029401611</v>
      </c>
      <c r="I41" s="346">
        <v>4689960.3276399998</v>
      </c>
      <c r="J41" s="354">
        <v>5.5950650336529802E-2</v>
      </c>
      <c r="K41" s="348">
        <v>292682.96722159098</v>
      </c>
      <c r="L41" s="354">
        <v>3.9709502929793097E-2</v>
      </c>
      <c r="M41" s="367">
        <v>7.0179727287669705E-2</v>
      </c>
    </row>
    <row r="42" spans="1:13" x14ac:dyDescent="0.25">
      <c r="A42" s="56"/>
      <c r="B42" s="276" t="s">
        <v>111</v>
      </c>
      <c r="C42" s="350">
        <v>2172921</v>
      </c>
      <c r="D42" s="350">
        <v>2071017.5398804799</v>
      </c>
      <c r="E42" s="351">
        <v>1.0492045374591099</v>
      </c>
      <c r="F42" s="352">
        <v>26186.407466000001</v>
      </c>
      <c r="G42" s="352">
        <v>26405.451711760899</v>
      </c>
      <c r="H42" s="351">
        <v>0.99170458251757998</v>
      </c>
      <c r="I42" s="350">
        <v>41940892.537382998</v>
      </c>
      <c r="J42" s="368">
        <v>0.50034969364909598</v>
      </c>
      <c r="K42" s="352">
        <v>624274.85263222095</v>
      </c>
      <c r="L42" s="368">
        <v>8.46979389505335E-2</v>
      </c>
      <c r="M42" s="369">
        <v>0.18550158214132301</v>
      </c>
    </row>
    <row r="43" spans="1:13" x14ac:dyDescent="0.25">
      <c r="A43" s="56"/>
      <c r="B43" s="274"/>
      <c r="C43" s="346"/>
      <c r="D43" s="346"/>
      <c r="E43" s="354"/>
      <c r="F43" s="355"/>
      <c r="G43" s="355"/>
      <c r="H43" s="354"/>
      <c r="I43" s="356"/>
      <c r="J43" s="357"/>
      <c r="K43" s="355"/>
      <c r="L43" s="354"/>
      <c r="M43" s="354"/>
    </row>
    <row r="44" spans="1:13" x14ac:dyDescent="0.25">
      <c r="A44" s="56" t="s">
        <v>112</v>
      </c>
      <c r="B44" s="275">
        <v>2009</v>
      </c>
      <c r="C44" s="342">
        <v>192550</v>
      </c>
      <c r="D44" s="342">
        <v>178723.781098434</v>
      </c>
      <c r="E44" s="343">
        <v>1.07736082359376</v>
      </c>
      <c r="F44" s="344">
        <v>5964.8778130000001</v>
      </c>
      <c r="G44" s="344">
        <v>6052.7221418058198</v>
      </c>
      <c r="H44" s="343">
        <v>0.98548680630834096</v>
      </c>
      <c r="I44" s="342">
        <v>5328044.2286879998</v>
      </c>
      <c r="J44" s="365">
        <v>6.3562912858773801E-2</v>
      </c>
      <c r="K44" s="344">
        <v>336640.90596248099</v>
      </c>
      <c r="L44" s="365">
        <v>4.5673457422223403E-2</v>
      </c>
      <c r="M44" s="366">
        <v>4.25211257820182E-2</v>
      </c>
    </row>
    <row r="45" spans="1:13" x14ac:dyDescent="0.25">
      <c r="A45" s="56"/>
      <c r="B45" s="277">
        <v>2010</v>
      </c>
      <c r="C45" s="346">
        <v>329030</v>
      </c>
      <c r="D45" s="346">
        <v>312460.598716054</v>
      </c>
      <c r="E45" s="347">
        <v>1.0530287701938501</v>
      </c>
      <c r="F45" s="348">
        <v>9949.4046959999996</v>
      </c>
      <c r="G45" s="348">
        <v>9818.3304389543591</v>
      </c>
      <c r="H45" s="347">
        <v>1.01334995372794</v>
      </c>
      <c r="I45" s="346">
        <v>8317485.773294</v>
      </c>
      <c r="J45" s="354">
        <v>9.9226583098797394E-2</v>
      </c>
      <c r="K45" s="348">
        <v>512639.23522976</v>
      </c>
      <c r="L45" s="354">
        <v>6.9551875213397493E-2</v>
      </c>
      <c r="M45" s="367">
        <v>6.8974992372545896E-2</v>
      </c>
    </row>
    <row r="46" spans="1:13" x14ac:dyDescent="0.25">
      <c r="A46" s="56"/>
      <c r="B46" s="277">
        <v>2011</v>
      </c>
      <c r="C46" s="346">
        <v>445677</v>
      </c>
      <c r="D46" s="346">
        <v>408175.24450914399</v>
      </c>
      <c r="E46" s="347">
        <v>1.09187660446178</v>
      </c>
      <c r="F46" s="348">
        <v>15663.764805999999</v>
      </c>
      <c r="G46" s="348">
        <v>15682.4511584433</v>
      </c>
      <c r="H46" s="347">
        <v>0.99880845460607204</v>
      </c>
      <c r="I46" s="346">
        <v>11268899.880488001</v>
      </c>
      <c r="J46" s="354">
        <v>0.13443659068387401</v>
      </c>
      <c r="K46" s="348">
        <v>866835.33033931802</v>
      </c>
      <c r="L46" s="354">
        <v>0.11760711740938699</v>
      </c>
      <c r="M46" s="367">
        <v>0.110171169707714</v>
      </c>
    </row>
    <row r="47" spans="1:13" x14ac:dyDescent="0.25">
      <c r="A47" s="56"/>
      <c r="B47" s="277">
        <v>2012</v>
      </c>
      <c r="C47" s="346">
        <v>427133</v>
      </c>
      <c r="D47" s="346">
        <v>397356.54093699198</v>
      </c>
      <c r="E47" s="347">
        <v>1.0749363757616599</v>
      </c>
      <c r="F47" s="348">
        <v>17476.099862999999</v>
      </c>
      <c r="G47" s="348">
        <v>17751.6850996924</v>
      </c>
      <c r="H47" s="347">
        <v>0.98447554498940404</v>
      </c>
      <c r="I47" s="346">
        <v>10988579.940626999</v>
      </c>
      <c r="J47" s="354">
        <v>0.13109240825122401</v>
      </c>
      <c r="K47" s="348">
        <v>947377.10407413205</v>
      </c>
      <c r="L47" s="354">
        <v>0.12853455138497499</v>
      </c>
      <c r="M47" s="367">
        <v>0.124707795481522</v>
      </c>
    </row>
    <row r="48" spans="1:13" x14ac:dyDescent="0.25">
      <c r="A48" s="55"/>
      <c r="B48" s="277">
        <v>2013</v>
      </c>
      <c r="C48" s="346">
        <v>437019</v>
      </c>
      <c r="D48" s="346">
        <v>405227.39764758298</v>
      </c>
      <c r="E48" s="347">
        <v>1.07845373372327</v>
      </c>
      <c r="F48" s="348">
        <v>18940.846387000001</v>
      </c>
      <c r="G48" s="348">
        <v>19751.064537782699</v>
      </c>
      <c r="H48" s="347">
        <v>0.958978507247912</v>
      </c>
      <c r="I48" s="346">
        <v>11597743.441656999</v>
      </c>
      <c r="J48" s="354">
        <v>0.13835965395542299</v>
      </c>
      <c r="K48" s="348">
        <v>1038445.96193013</v>
      </c>
      <c r="L48" s="354">
        <v>0.14089023819577501</v>
      </c>
      <c r="M48" s="367">
        <v>0.13875368468331001</v>
      </c>
    </row>
    <row r="49" spans="1:13" x14ac:dyDescent="0.25">
      <c r="A49" s="55"/>
      <c r="B49" s="277">
        <v>2014</v>
      </c>
      <c r="C49" s="346">
        <v>441769</v>
      </c>
      <c r="D49" s="346">
        <v>413012.448338377</v>
      </c>
      <c r="E49" s="347">
        <v>1.0696263557607399</v>
      </c>
      <c r="F49" s="348">
        <v>20542.030064999999</v>
      </c>
      <c r="G49" s="348">
        <v>22275.0656330231</v>
      </c>
      <c r="H49" s="347">
        <v>0.92219840800586095</v>
      </c>
      <c r="I49" s="346">
        <v>11908555.51723</v>
      </c>
      <c r="J49" s="354">
        <v>0.142067603819789</v>
      </c>
      <c r="K49" s="348">
        <v>1137973.2678398599</v>
      </c>
      <c r="L49" s="354">
        <v>0.154393517471418</v>
      </c>
      <c r="M49" s="367">
        <v>0.15648510627020201</v>
      </c>
    </row>
    <row r="50" spans="1:13" x14ac:dyDescent="0.25">
      <c r="A50" s="55"/>
      <c r="B50" s="277">
        <v>2015</v>
      </c>
      <c r="C50" s="346">
        <v>448489</v>
      </c>
      <c r="D50" s="346">
        <v>415655.63087590702</v>
      </c>
      <c r="E50" s="347">
        <v>1.0789917582853501</v>
      </c>
      <c r="F50" s="348">
        <v>23116.753906999998</v>
      </c>
      <c r="G50" s="348">
        <v>24469.7163327899</v>
      </c>
      <c r="H50" s="347">
        <v>0.94470870003601604</v>
      </c>
      <c r="I50" s="346">
        <v>12138472.462928001</v>
      </c>
      <c r="J50" s="354">
        <v>0.144810484726346</v>
      </c>
      <c r="K50" s="348">
        <v>1220752.87316242</v>
      </c>
      <c r="L50" s="354">
        <v>0.16562456727007099</v>
      </c>
      <c r="M50" s="367">
        <v>0.171902800369825</v>
      </c>
    </row>
    <row r="51" spans="1:13" x14ac:dyDescent="0.25">
      <c r="A51" s="55"/>
      <c r="B51" s="276">
        <v>2016</v>
      </c>
      <c r="C51" s="350">
        <v>436743</v>
      </c>
      <c r="D51" s="350">
        <v>417045.73403788998</v>
      </c>
      <c r="E51" s="351">
        <v>1.0472304698369601</v>
      </c>
      <c r="F51" s="352">
        <v>24149.087743</v>
      </c>
      <c r="G51" s="352">
        <v>26545.199158323499</v>
      </c>
      <c r="H51" s="351">
        <v>0.90973466045470597</v>
      </c>
      <c r="I51" s="350">
        <v>12275378.976301</v>
      </c>
      <c r="J51" s="368">
        <v>0.14644376260577299</v>
      </c>
      <c r="K51" s="352">
        <v>1309937.96383339</v>
      </c>
      <c r="L51" s="368">
        <v>0.17772467563275399</v>
      </c>
      <c r="M51" s="369">
        <v>0.18648332533286299</v>
      </c>
    </row>
    <row r="52" spans="1:13" x14ac:dyDescent="0.25">
      <c r="A52" s="56"/>
      <c r="B52" s="259"/>
      <c r="C52" s="359"/>
      <c r="D52" s="359"/>
      <c r="E52" s="360"/>
      <c r="F52" s="355"/>
      <c r="G52" s="355"/>
      <c r="H52" s="360"/>
      <c r="I52" s="358"/>
      <c r="J52" s="361"/>
      <c r="K52" s="355"/>
      <c r="L52" s="360"/>
      <c r="M52" s="360"/>
    </row>
    <row r="53" spans="1:13" x14ac:dyDescent="0.25">
      <c r="A53" s="32" t="s">
        <v>286</v>
      </c>
      <c r="B53" s="275" t="s">
        <v>287</v>
      </c>
      <c r="C53" s="342">
        <v>31509</v>
      </c>
      <c r="D53" s="342">
        <v>34687.2508234333</v>
      </c>
      <c r="E53" s="343">
        <v>0.90837409284433102</v>
      </c>
      <c r="F53" s="344">
        <v>10785.811909</v>
      </c>
      <c r="G53" s="344">
        <v>12883.155792712199</v>
      </c>
      <c r="H53" s="343">
        <v>0.83720262973931603</v>
      </c>
      <c r="I53" s="342">
        <v>2146425.732084</v>
      </c>
      <c r="J53" s="365">
        <v>0.38407944838062502</v>
      </c>
      <c r="K53" s="344">
        <v>628782.017036587</v>
      </c>
      <c r="L53" s="365">
        <v>0.54619486018545105</v>
      </c>
      <c r="M53" s="366">
        <v>0.50886634485885296</v>
      </c>
    </row>
    <row r="54" spans="1:13" x14ac:dyDescent="0.25">
      <c r="A54" s="32" t="s">
        <v>288</v>
      </c>
      <c r="B54" s="276" t="s">
        <v>289</v>
      </c>
      <c r="C54" s="350">
        <v>79845</v>
      </c>
      <c r="D54" s="350">
        <v>62501.615027935703</v>
      </c>
      <c r="E54" s="351">
        <v>1.2774869891652001</v>
      </c>
      <c r="F54" s="352">
        <v>14035.939549999999</v>
      </c>
      <c r="G54" s="352">
        <v>12434.210786690301</v>
      </c>
      <c r="H54" s="351">
        <v>1.1288162787962499</v>
      </c>
      <c r="I54" s="350">
        <v>3442068.370201</v>
      </c>
      <c r="J54" s="368">
        <v>0.61592055161937498</v>
      </c>
      <c r="K54" s="352">
        <v>522422.54908308497</v>
      </c>
      <c r="L54" s="368">
        <v>0.45380513981454901</v>
      </c>
      <c r="M54" s="369">
        <v>0.49113365514114798</v>
      </c>
    </row>
    <row r="55" spans="1:13" x14ac:dyDescent="0.25">
      <c r="C55" s="359"/>
      <c r="D55" s="359"/>
      <c r="E55" s="360"/>
      <c r="F55" s="355"/>
      <c r="G55" s="355"/>
      <c r="H55" s="360"/>
      <c r="I55" s="358"/>
      <c r="J55" s="358"/>
      <c r="K55" s="355"/>
      <c r="L55" s="360"/>
      <c r="M55" s="370"/>
    </row>
    <row r="56" spans="1:13" x14ac:dyDescent="0.25">
      <c r="A56" s="32" t="s">
        <v>286</v>
      </c>
      <c r="B56" s="275" t="s">
        <v>290</v>
      </c>
      <c r="C56" s="342">
        <v>6997</v>
      </c>
      <c r="D56" s="342">
        <v>10068.5423582201</v>
      </c>
      <c r="E56" s="343">
        <v>0.69493673970468695</v>
      </c>
      <c r="F56" s="344">
        <v>3303.8391019999999</v>
      </c>
      <c r="G56" s="344">
        <v>5160.0039078507098</v>
      </c>
      <c r="H56" s="343">
        <v>0.64027841083092296</v>
      </c>
      <c r="I56" s="342">
        <v>1166655.6908420001</v>
      </c>
      <c r="J56" s="365">
        <v>0.21724695436229099</v>
      </c>
      <c r="K56" s="344">
        <v>486545.10312715801</v>
      </c>
      <c r="L56" s="365">
        <v>0.228195994522507</v>
      </c>
      <c r="M56" s="366">
        <v>0.15496032326448</v>
      </c>
    </row>
    <row r="57" spans="1:13" x14ac:dyDescent="0.25">
      <c r="A57" s="32" t="s">
        <v>291</v>
      </c>
      <c r="B57" s="277" t="s">
        <v>287</v>
      </c>
      <c r="C57" s="346">
        <v>13590</v>
      </c>
      <c r="D57" s="346">
        <v>16348.677938646601</v>
      </c>
      <c r="E57" s="347">
        <v>0.83125987624201703</v>
      </c>
      <c r="F57" s="348">
        <v>8221.6724300000005</v>
      </c>
      <c r="G57" s="348">
        <v>11580.930957431699</v>
      </c>
      <c r="H57" s="347">
        <v>0.70993190963840402</v>
      </c>
      <c r="I57" s="346">
        <v>1537898.2555519999</v>
      </c>
      <c r="J57" s="354">
        <v>0.28637730459843103</v>
      </c>
      <c r="K57" s="348">
        <v>727047.67927853903</v>
      </c>
      <c r="L57" s="354">
        <v>0.34099483721427298</v>
      </c>
      <c r="M57" s="367">
        <v>0.34778748948946703</v>
      </c>
    </row>
    <row r="58" spans="1:13" x14ac:dyDescent="0.25">
      <c r="B58" s="276" t="s">
        <v>289</v>
      </c>
      <c r="C58" s="350">
        <v>31544</v>
      </c>
      <c r="D58" s="350">
        <v>30210.138831623401</v>
      </c>
      <c r="E58" s="351">
        <v>1.0441527652623801</v>
      </c>
      <c r="F58" s="352">
        <v>15632.945691000001</v>
      </c>
      <c r="G58" s="352">
        <v>16557.936737120199</v>
      </c>
      <c r="H58" s="351">
        <v>0.94413609250925101</v>
      </c>
      <c r="I58" s="350">
        <v>2665628.0856929999</v>
      </c>
      <c r="J58" s="368">
        <v>0.49637574103927801</v>
      </c>
      <c r="K58" s="352">
        <v>918544.12974843103</v>
      </c>
      <c r="L58" s="368">
        <v>0.43080916826322002</v>
      </c>
      <c r="M58" s="369">
        <v>0.49725218724605302</v>
      </c>
    </row>
    <row r="59" spans="1:13" x14ac:dyDescent="0.25">
      <c r="B59" s="259"/>
      <c r="C59" s="359"/>
      <c r="D59" s="359"/>
      <c r="E59" s="360"/>
      <c r="F59" s="355"/>
      <c r="G59" s="355"/>
      <c r="H59" s="360"/>
      <c r="I59" s="358"/>
      <c r="J59" s="358"/>
      <c r="K59" s="355"/>
      <c r="L59" s="360"/>
      <c r="M59" s="370"/>
    </row>
    <row r="60" spans="1:13" x14ac:dyDescent="0.25">
      <c r="A60" s="32" t="s">
        <v>286</v>
      </c>
      <c r="B60" s="275" t="s">
        <v>292</v>
      </c>
      <c r="C60" s="342">
        <v>5565</v>
      </c>
      <c r="D60" s="342">
        <v>8100.9510303526504</v>
      </c>
      <c r="E60" s="343">
        <v>0.68695638069518705</v>
      </c>
      <c r="F60" s="344">
        <v>2057.0330269999999</v>
      </c>
      <c r="G60" s="344">
        <v>3166.5197664439402</v>
      </c>
      <c r="H60" s="343">
        <v>0.64961951250034</v>
      </c>
      <c r="I60" s="342">
        <v>1212359.8198830001</v>
      </c>
      <c r="J60" s="365">
        <v>0.30515365001539402</v>
      </c>
      <c r="K60" s="344">
        <v>483387.19389652502</v>
      </c>
      <c r="L60" s="365">
        <v>0.34331947714149103</v>
      </c>
      <c r="M60" s="366">
        <v>0.31072894957316299</v>
      </c>
    </row>
    <row r="61" spans="1:13" x14ac:dyDescent="0.25">
      <c r="A61" s="32" t="s">
        <v>293</v>
      </c>
      <c r="B61" s="277" t="s">
        <v>290</v>
      </c>
      <c r="C61" s="346">
        <v>7914</v>
      </c>
      <c r="D61" s="346">
        <v>9451.5444172788302</v>
      </c>
      <c r="E61" s="347">
        <v>0.83732347335024204</v>
      </c>
      <c r="F61" s="348">
        <v>2554.2081269999999</v>
      </c>
      <c r="G61" s="348">
        <v>3270.41842342157</v>
      </c>
      <c r="H61" s="347">
        <v>0.78100346692877898</v>
      </c>
      <c r="I61" s="346">
        <v>1263453.860877</v>
      </c>
      <c r="J61" s="354">
        <v>0.31801413322149302</v>
      </c>
      <c r="K61" s="348">
        <v>434049.90239488601</v>
      </c>
      <c r="L61" s="354">
        <v>0.30827830655237998</v>
      </c>
      <c r="M61" s="367">
        <v>0.32092447113182998</v>
      </c>
    </row>
    <row r="62" spans="1:13" x14ac:dyDescent="0.25">
      <c r="B62" s="277" t="s">
        <v>287</v>
      </c>
      <c r="C62" s="346">
        <v>4574</v>
      </c>
      <c r="D62" s="346">
        <v>4676.0334638573804</v>
      </c>
      <c r="E62" s="347">
        <v>0.97817948381977404</v>
      </c>
      <c r="F62" s="348">
        <v>1581.1861699999999</v>
      </c>
      <c r="G62" s="348">
        <v>1758.7453987885899</v>
      </c>
      <c r="H62" s="347">
        <v>0.89904210756662695</v>
      </c>
      <c r="I62" s="346">
        <v>678676.75681799999</v>
      </c>
      <c r="J62" s="354">
        <v>0.17082444182586701</v>
      </c>
      <c r="K62" s="348">
        <v>242269.95905092699</v>
      </c>
      <c r="L62" s="354">
        <v>0.17206909226945699</v>
      </c>
      <c r="M62" s="367">
        <v>0.17258477781300399</v>
      </c>
    </row>
    <row r="63" spans="1:13" x14ac:dyDescent="0.25">
      <c r="B63" s="276" t="s">
        <v>289</v>
      </c>
      <c r="C63" s="350">
        <v>6553</v>
      </c>
      <c r="D63" s="350">
        <v>6220.4230500882604</v>
      </c>
      <c r="E63" s="351">
        <v>1.05346532659174</v>
      </c>
      <c r="F63" s="352">
        <v>2102.327632</v>
      </c>
      <c r="G63" s="352">
        <v>1994.9335739684</v>
      </c>
      <c r="H63" s="351">
        <v>1.0538334004865999</v>
      </c>
      <c r="I63" s="350">
        <v>818458.33698799997</v>
      </c>
      <c r="J63" s="368">
        <v>0.20600777493724601</v>
      </c>
      <c r="K63" s="352">
        <v>248273.63343550099</v>
      </c>
      <c r="L63" s="368">
        <v>0.17633312403667101</v>
      </c>
      <c r="M63" s="369">
        <v>0.19576180148200301</v>
      </c>
    </row>
    <row r="64" spans="1:13" x14ac:dyDescent="0.25"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</row>
    <row r="65" spans="1:13" x14ac:dyDescent="0.25">
      <c r="A65" s="32" t="s">
        <v>294</v>
      </c>
      <c r="B65" s="275" t="s">
        <v>287</v>
      </c>
      <c r="C65" s="342">
        <v>5588</v>
      </c>
      <c r="D65" s="342">
        <v>5993.4633265415896</v>
      </c>
      <c r="E65" s="343">
        <v>0.93234907691083602</v>
      </c>
      <c r="F65" s="344">
        <v>996.98971700000004</v>
      </c>
      <c r="G65" s="344">
        <v>1167.78927776565</v>
      </c>
      <c r="H65" s="343">
        <v>0.85374111235852401</v>
      </c>
      <c r="I65" s="342">
        <v>247133.33919599999</v>
      </c>
      <c r="J65" s="365">
        <v>0.44147048992960303</v>
      </c>
      <c r="K65" s="344">
        <v>44862.010880938098</v>
      </c>
      <c r="L65" s="365">
        <v>0.50129636805800304</v>
      </c>
      <c r="M65" s="366">
        <v>0.486781339101786</v>
      </c>
    </row>
    <row r="66" spans="1:13" x14ac:dyDescent="0.25">
      <c r="A66" s="32" t="s">
        <v>288</v>
      </c>
      <c r="B66" s="276" t="s">
        <v>289</v>
      </c>
      <c r="C66" s="350">
        <v>9648</v>
      </c>
      <c r="D66" s="350">
        <v>8180.1858636563202</v>
      </c>
      <c r="E66" s="351">
        <v>1.1794353038926699</v>
      </c>
      <c r="F66" s="352">
        <v>1213.5041189999999</v>
      </c>
      <c r="G66" s="352">
        <v>1231.2124586617699</v>
      </c>
      <c r="H66" s="351">
        <v>0.98561715361375002</v>
      </c>
      <c r="I66" s="350">
        <v>312662.49049900001</v>
      </c>
      <c r="J66" s="368">
        <v>0.55852951007039797</v>
      </c>
      <c r="K66" s="352">
        <v>44629.981759525799</v>
      </c>
      <c r="L66" s="368">
        <v>0.49870363194199702</v>
      </c>
      <c r="M66" s="369">
        <v>0.513218660898214</v>
      </c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6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MJ66"/>
  <sheetViews>
    <sheetView showGridLines="0" zoomScaleNormal="100" workbookViewId="0"/>
  </sheetViews>
  <sheetFormatPr defaultColWidth="8.5703125" defaultRowHeight="15" x14ac:dyDescent="0.25"/>
  <cols>
    <col min="1" max="1" width="15.42578125" style="5" customWidth="1"/>
    <col min="2" max="2" width="20.42578125" style="5" customWidth="1"/>
    <col min="3" max="5" width="8.5703125" style="5"/>
    <col min="6" max="8" width="9.5703125" style="5" bestFit="1" customWidth="1"/>
    <col min="9" max="9" width="9.85546875" style="5" bestFit="1" customWidth="1"/>
    <col min="10" max="10" width="8.5703125" style="5"/>
    <col min="11" max="11" width="11" style="5" bestFit="1" customWidth="1"/>
    <col min="12" max="1024" width="8.5703125" style="5"/>
  </cols>
  <sheetData>
    <row r="1" spans="1:12" x14ac:dyDescent="0.25">
      <c r="B1" s="396" t="s">
        <v>295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</row>
    <row r="3" spans="1:12" x14ac:dyDescent="0.25">
      <c r="B3" s="436" t="s">
        <v>296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</row>
    <row r="4" spans="1:12" x14ac:dyDescent="0.25">
      <c r="B4" s="395" t="s">
        <v>297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x14ac:dyDescent="0.25">
      <c r="B5" s="395" t="s">
        <v>57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</row>
    <row r="7" spans="1:12" ht="51.75" x14ac:dyDescent="0.25">
      <c r="A7" s="56"/>
      <c r="B7" s="259"/>
      <c r="C7" s="260" t="s">
        <v>58</v>
      </c>
      <c r="D7" s="33" t="s">
        <v>298</v>
      </c>
      <c r="E7" s="33" t="s">
        <v>299</v>
      </c>
      <c r="F7" s="33" t="s">
        <v>300</v>
      </c>
      <c r="G7" s="33" t="s">
        <v>301</v>
      </c>
      <c r="H7" s="261" t="s">
        <v>61</v>
      </c>
      <c r="I7" s="33" t="s">
        <v>302</v>
      </c>
      <c r="J7" s="33" t="s">
        <v>303</v>
      </c>
      <c r="K7" s="33" t="s">
        <v>304</v>
      </c>
      <c r="L7" s="33" t="s">
        <v>305</v>
      </c>
    </row>
    <row r="8" spans="1:12" x14ac:dyDescent="0.25">
      <c r="A8" s="265" t="s">
        <v>69</v>
      </c>
      <c r="B8" s="266"/>
      <c r="C8" s="336">
        <v>3158410</v>
      </c>
      <c r="D8" s="337">
        <v>1.07149834493795</v>
      </c>
      <c r="E8" s="337">
        <v>0.96956681230017305</v>
      </c>
      <c r="F8" s="337">
        <v>0.832690473653946</v>
      </c>
      <c r="G8" s="337">
        <v>0.70277239169558803</v>
      </c>
      <c r="H8" s="338">
        <v>135802.86528</v>
      </c>
      <c r="I8" s="337">
        <v>0.95403201746950494</v>
      </c>
      <c r="J8" s="337">
        <v>0.82809376038510396</v>
      </c>
      <c r="K8" s="337">
        <v>0.67487436778269105</v>
      </c>
      <c r="L8" s="339">
        <v>0.55432470729755701</v>
      </c>
    </row>
    <row r="9" spans="1:12" x14ac:dyDescent="0.25">
      <c r="A9" s="56"/>
      <c r="B9" s="259"/>
      <c r="C9" s="267"/>
      <c r="D9" s="267"/>
      <c r="E9" s="268"/>
      <c r="F9" s="269"/>
      <c r="G9" s="269"/>
      <c r="H9" s="268"/>
      <c r="I9" s="340"/>
      <c r="J9" s="270"/>
      <c r="K9" s="341"/>
      <c r="L9" s="268"/>
    </row>
    <row r="10" spans="1:12" x14ac:dyDescent="0.25">
      <c r="A10" s="56" t="s">
        <v>117</v>
      </c>
      <c r="B10" s="271" t="s">
        <v>193</v>
      </c>
      <c r="C10" s="342">
        <v>252053</v>
      </c>
      <c r="D10" s="343">
        <v>1.16228071080244</v>
      </c>
      <c r="E10" s="343">
        <v>0.97643933131619298</v>
      </c>
      <c r="F10" s="343">
        <v>0.70585266975971495</v>
      </c>
      <c r="G10" s="343">
        <v>0.563844771747396</v>
      </c>
      <c r="H10" s="344">
        <v>19724.969157</v>
      </c>
      <c r="I10" s="343">
        <v>0.92370904298747802</v>
      </c>
      <c r="J10" s="343">
        <v>0.776372045327829</v>
      </c>
      <c r="K10" s="343">
        <v>0.52586323773568999</v>
      </c>
      <c r="L10" s="345">
        <v>0.38774375564131802</v>
      </c>
    </row>
    <row r="11" spans="1:12" x14ac:dyDescent="0.25">
      <c r="A11" s="56"/>
      <c r="B11" s="272" t="s">
        <v>82</v>
      </c>
      <c r="C11" s="346">
        <v>796232</v>
      </c>
      <c r="D11" s="347">
        <v>1.14849087731661</v>
      </c>
      <c r="E11" s="347">
        <v>0.94933264941905804</v>
      </c>
      <c r="F11" s="347">
        <v>0.78009024783567604</v>
      </c>
      <c r="G11" s="347">
        <v>0.62947042135679299</v>
      </c>
      <c r="H11" s="348">
        <v>38619.861728000003</v>
      </c>
      <c r="I11" s="347">
        <v>0.97617621302300395</v>
      </c>
      <c r="J11" s="347">
        <v>0.79574467960484396</v>
      </c>
      <c r="K11" s="347">
        <v>0.61014664058457801</v>
      </c>
      <c r="L11" s="349">
        <v>0.47220337221436698</v>
      </c>
    </row>
    <row r="12" spans="1:12" x14ac:dyDescent="0.25">
      <c r="A12" s="56"/>
      <c r="B12" s="272" t="s">
        <v>118</v>
      </c>
      <c r="C12" s="346">
        <v>1404595</v>
      </c>
      <c r="D12" s="347">
        <v>1.0689245392093401</v>
      </c>
      <c r="E12" s="347">
        <v>0.98498391744116798</v>
      </c>
      <c r="F12" s="347">
        <v>0.85139548158808698</v>
      </c>
      <c r="G12" s="347">
        <v>0.72540143113700295</v>
      </c>
      <c r="H12" s="348">
        <v>55018.877962999999</v>
      </c>
      <c r="I12" s="347">
        <v>0.96638663248502499</v>
      </c>
      <c r="J12" s="347">
        <v>0.85154696019195297</v>
      </c>
      <c r="K12" s="347">
        <v>0.73246528599492999</v>
      </c>
      <c r="L12" s="349">
        <v>0.63786076749450904</v>
      </c>
    </row>
    <row r="13" spans="1:12" x14ac:dyDescent="0.25">
      <c r="A13" s="56"/>
      <c r="B13" s="273" t="s">
        <v>119</v>
      </c>
      <c r="C13" s="350">
        <v>705530</v>
      </c>
      <c r="D13" s="351">
        <v>0.97518274929170701</v>
      </c>
      <c r="E13" s="351">
        <v>0.960327384305805</v>
      </c>
      <c r="F13" s="351">
        <v>0.92168365110012296</v>
      </c>
      <c r="G13" s="351">
        <v>0.83399405458361198</v>
      </c>
      <c r="H13" s="352">
        <v>22439.156432</v>
      </c>
      <c r="I13" s="351">
        <v>0.91598936742275805</v>
      </c>
      <c r="J13" s="351">
        <v>0.88188724523515005</v>
      </c>
      <c r="K13" s="351">
        <v>0.886695371203577</v>
      </c>
      <c r="L13" s="353">
        <v>0.86056281098277398</v>
      </c>
    </row>
    <row r="14" spans="1:12" x14ac:dyDescent="0.25">
      <c r="A14" s="56"/>
      <c r="B14" s="274"/>
      <c r="C14" s="346"/>
      <c r="D14" s="346"/>
      <c r="E14" s="354"/>
      <c r="F14" s="355"/>
      <c r="G14" s="355"/>
      <c r="H14" s="354"/>
      <c r="I14" s="356"/>
      <c r="J14" s="357"/>
      <c r="K14" s="355"/>
      <c r="L14" s="354"/>
    </row>
    <row r="15" spans="1:12" x14ac:dyDescent="0.25">
      <c r="A15" s="56" t="s">
        <v>84</v>
      </c>
      <c r="B15" s="271" t="s">
        <v>85</v>
      </c>
      <c r="C15" s="342">
        <v>2001634</v>
      </c>
      <c r="D15" s="343">
        <v>1.0699928177323801</v>
      </c>
      <c r="E15" s="343">
        <v>0.95746509417084902</v>
      </c>
      <c r="F15" s="343">
        <v>0.78121884851955603</v>
      </c>
      <c r="G15" s="343">
        <v>0.655223934794534</v>
      </c>
      <c r="H15" s="344">
        <v>90095.885760000005</v>
      </c>
      <c r="I15" s="343">
        <v>0.95071620119984301</v>
      </c>
      <c r="J15" s="343">
        <v>0.81482457976732003</v>
      </c>
      <c r="K15" s="343">
        <v>0.63523985381369996</v>
      </c>
      <c r="L15" s="345">
        <v>0.49793191155073802</v>
      </c>
    </row>
    <row r="16" spans="1:12" x14ac:dyDescent="0.25">
      <c r="A16" s="56"/>
      <c r="B16" s="273" t="s">
        <v>86</v>
      </c>
      <c r="C16" s="350">
        <v>1156776</v>
      </c>
      <c r="D16" s="351">
        <v>1.07411347510203</v>
      </c>
      <c r="E16" s="351">
        <v>0.99124589411489095</v>
      </c>
      <c r="F16" s="351">
        <v>0.93983839510892297</v>
      </c>
      <c r="G16" s="351">
        <v>0.80369098026224906</v>
      </c>
      <c r="H16" s="352">
        <v>45706.979520000001</v>
      </c>
      <c r="I16" s="351">
        <v>0.96063622879258104</v>
      </c>
      <c r="J16" s="351">
        <v>0.85555697412770704</v>
      </c>
      <c r="K16" s="351">
        <v>0.76951442691932104</v>
      </c>
      <c r="L16" s="353">
        <v>0.71363897097102802</v>
      </c>
    </row>
    <row r="17" spans="1:12" x14ac:dyDescent="0.25">
      <c r="A17" s="56"/>
      <c r="B17" s="274"/>
      <c r="C17" s="346"/>
      <c r="D17" s="346"/>
      <c r="E17" s="354"/>
      <c r="F17" s="358"/>
      <c r="G17" s="358"/>
      <c r="H17" s="354"/>
      <c r="I17" s="356"/>
      <c r="J17" s="357"/>
      <c r="K17" s="355"/>
      <c r="L17" s="354"/>
    </row>
    <row r="18" spans="1:12" x14ac:dyDescent="0.25">
      <c r="A18" s="56" t="s">
        <v>87</v>
      </c>
      <c r="B18" s="275" t="s">
        <v>88</v>
      </c>
      <c r="C18" s="342">
        <v>2951</v>
      </c>
      <c r="D18" s="343">
        <v>1.73347085990993</v>
      </c>
      <c r="E18" s="343">
        <v>1.2295996375221501</v>
      </c>
      <c r="F18" s="343">
        <v>0.87857839793839299</v>
      </c>
      <c r="G18" s="343">
        <v>0.68941281177411096</v>
      </c>
      <c r="H18" s="344">
        <v>439.09971100000001</v>
      </c>
      <c r="I18" s="343">
        <v>1.02313266242149</v>
      </c>
      <c r="J18" s="343">
        <v>0.71573163007152296</v>
      </c>
      <c r="K18" s="343">
        <v>0.51740535674125898</v>
      </c>
      <c r="L18" s="345">
        <v>0.378723147193117</v>
      </c>
    </row>
    <row r="19" spans="1:12" x14ac:dyDescent="0.25">
      <c r="A19" s="56"/>
      <c r="B19" s="277" t="s">
        <v>89</v>
      </c>
      <c r="C19" s="346">
        <v>4566</v>
      </c>
      <c r="D19" s="347">
        <v>1.5470513336048901</v>
      </c>
      <c r="E19" s="347">
        <v>1.1184633218337501</v>
      </c>
      <c r="F19" s="347">
        <v>0.853092063648768</v>
      </c>
      <c r="G19" s="347">
        <v>0.68714702662114302</v>
      </c>
      <c r="H19" s="348">
        <v>758.29285200000004</v>
      </c>
      <c r="I19" s="347">
        <v>0.935465368134762</v>
      </c>
      <c r="J19" s="347">
        <v>0.66907641301732201</v>
      </c>
      <c r="K19" s="347">
        <v>0.502953678766907</v>
      </c>
      <c r="L19" s="349">
        <v>0.382676370949463</v>
      </c>
    </row>
    <row r="20" spans="1:12" x14ac:dyDescent="0.25">
      <c r="A20" s="56"/>
      <c r="B20" s="277" t="s">
        <v>90</v>
      </c>
      <c r="C20" s="346">
        <v>6075</v>
      </c>
      <c r="D20" s="347">
        <v>1.37910190212404</v>
      </c>
      <c r="E20" s="347">
        <v>1.04548134387404</v>
      </c>
      <c r="F20" s="347">
        <v>0.88147686296107597</v>
      </c>
      <c r="G20" s="347">
        <v>0.65340596332858603</v>
      </c>
      <c r="H20" s="348">
        <v>1196.334715</v>
      </c>
      <c r="I20" s="347">
        <v>0.892631887546803</v>
      </c>
      <c r="J20" s="347">
        <v>0.65237073950238</v>
      </c>
      <c r="K20" s="347">
        <v>0.53620140175295905</v>
      </c>
      <c r="L20" s="349">
        <v>0.38499532024872202</v>
      </c>
    </row>
    <row r="21" spans="1:12" x14ac:dyDescent="0.25">
      <c r="A21" s="56"/>
      <c r="B21" s="277" t="s">
        <v>91</v>
      </c>
      <c r="C21" s="346">
        <v>15895</v>
      </c>
      <c r="D21" s="347">
        <v>1.2129546247398899</v>
      </c>
      <c r="E21" s="347">
        <v>0.93456876373634001</v>
      </c>
      <c r="F21" s="347">
        <v>0.81737631387499599</v>
      </c>
      <c r="G21" s="347">
        <v>0.60075229676529596</v>
      </c>
      <c r="H21" s="348">
        <v>4145.207719</v>
      </c>
      <c r="I21" s="347">
        <v>0.84618348227067897</v>
      </c>
      <c r="J21" s="347">
        <v>0.61388409608850802</v>
      </c>
      <c r="K21" s="347">
        <v>0.53276263198132201</v>
      </c>
      <c r="L21" s="349">
        <v>0.39074411221864602</v>
      </c>
    </row>
    <row r="22" spans="1:12" x14ac:dyDescent="0.25">
      <c r="A22" s="56"/>
      <c r="B22" s="277" t="s">
        <v>92</v>
      </c>
      <c r="C22" s="346">
        <v>71695</v>
      </c>
      <c r="D22" s="347">
        <v>1.10259201216992</v>
      </c>
      <c r="E22" s="347">
        <v>0.91626555045059099</v>
      </c>
      <c r="F22" s="347">
        <v>0.77127736049177198</v>
      </c>
      <c r="G22" s="347">
        <v>0.64740317347120602</v>
      </c>
      <c r="H22" s="348">
        <v>25920.797585</v>
      </c>
      <c r="I22" s="347">
        <v>0.85872087615583903</v>
      </c>
      <c r="J22" s="347">
        <v>0.70043086371692898</v>
      </c>
      <c r="K22" s="347">
        <v>0.62397790803185105</v>
      </c>
      <c r="L22" s="349">
        <v>0.53566793503288601</v>
      </c>
    </row>
    <row r="23" spans="1:12" x14ac:dyDescent="0.25">
      <c r="A23" s="56"/>
      <c r="B23" s="277" t="s">
        <v>93</v>
      </c>
      <c r="C23" s="346">
        <v>114399</v>
      </c>
      <c r="D23" s="347">
        <v>1.11814544353498</v>
      </c>
      <c r="E23" s="347">
        <v>1.0307218158981999</v>
      </c>
      <c r="F23" s="347">
        <v>0.75551021040753996</v>
      </c>
      <c r="G23" s="347">
        <v>0.68795373991570596</v>
      </c>
      <c r="H23" s="348">
        <v>22703.461740999999</v>
      </c>
      <c r="I23" s="347">
        <v>0.88267915018395904</v>
      </c>
      <c r="J23" s="347">
        <v>0.81351812074549301</v>
      </c>
      <c r="K23" s="347">
        <v>0.623795576840385</v>
      </c>
      <c r="L23" s="349">
        <v>0.55217668267588804</v>
      </c>
    </row>
    <row r="24" spans="1:12" x14ac:dyDescent="0.25">
      <c r="A24" s="56"/>
      <c r="B24" s="277" t="s">
        <v>94</v>
      </c>
      <c r="C24" s="346">
        <v>183316</v>
      </c>
      <c r="D24" s="347">
        <v>1.14607443889273</v>
      </c>
      <c r="E24" s="347">
        <v>1.09878444701044</v>
      </c>
      <c r="F24" s="347">
        <v>0.827220368997033</v>
      </c>
      <c r="G24" s="347">
        <v>0.63897605256727796</v>
      </c>
      <c r="H24" s="348">
        <v>15790.866853</v>
      </c>
      <c r="I24" s="347">
        <v>0.99611326793552002</v>
      </c>
      <c r="J24" s="347">
        <v>0.93755199999898797</v>
      </c>
      <c r="K24" s="347">
        <v>0.68321507610680399</v>
      </c>
      <c r="L24" s="349">
        <v>0.49884835973903102</v>
      </c>
    </row>
    <row r="25" spans="1:12" x14ac:dyDescent="0.25">
      <c r="A25" s="56"/>
      <c r="B25" s="277" t="s">
        <v>95</v>
      </c>
      <c r="C25" s="346">
        <v>312704</v>
      </c>
      <c r="D25" s="347">
        <v>1.1574909406885201</v>
      </c>
      <c r="E25" s="347">
        <v>1.04253241767184</v>
      </c>
      <c r="F25" s="347">
        <v>0.86138263412524796</v>
      </c>
      <c r="G25" s="347">
        <v>0.700451857122107</v>
      </c>
      <c r="H25" s="348">
        <v>18336.672633999999</v>
      </c>
      <c r="I25" s="347">
        <v>1.0654504902303701</v>
      </c>
      <c r="J25" s="347">
        <v>0.95314999405526601</v>
      </c>
      <c r="K25" s="347">
        <v>0.74475641654322</v>
      </c>
      <c r="L25" s="349">
        <v>0.58318534770617103</v>
      </c>
    </row>
    <row r="26" spans="1:12" x14ac:dyDescent="0.25">
      <c r="A26" s="56"/>
      <c r="B26" s="276" t="s">
        <v>255</v>
      </c>
      <c r="C26" s="350">
        <v>2446809</v>
      </c>
      <c r="D26" s="351">
        <v>1.05101186753668</v>
      </c>
      <c r="E26" s="351">
        <v>0.95124086584142697</v>
      </c>
      <c r="F26" s="351">
        <v>0.83538418852725405</v>
      </c>
      <c r="G26" s="351">
        <v>0.71186522277959097</v>
      </c>
      <c r="H26" s="352">
        <v>46512.13147</v>
      </c>
      <c r="I26" s="351">
        <v>1.0133728307813501</v>
      </c>
      <c r="J26" s="351">
        <v>0.88315048393037998</v>
      </c>
      <c r="K26" s="351">
        <v>0.73608746797862201</v>
      </c>
      <c r="L26" s="353">
        <v>0.61582491678875395</v>
      </c>
    </row>
    <row r="27" spans="1:12" x14ac:dyDescent="0.25">
      <c r="A27" s="56"/>
      <c r="B27" s="274"/>
      <c r="C27" s="346"/>
      <c r="D27" s="346"/>
      <c r="E27" s="354"/>
      <c r="F27" s="358"/>
      <c r="G27" s="358"/>
      <c r="H27" s="354"/>
      <c r="I27" s="356"/>
      <c r="J27" s="357"/>
      <c r="K27" s="355"/>
      <c r="L27" s="354"/>
    </row>
    <row r="28" spans="1:12" x14ac:dyDescent="0.25">
      <c r="A28" s="56" t="s">
        <v>96</v>
      </c>
      <c r="B28" s="275" t="s">
        <v>97</v>
      </c>
      <c r="C28" s="342">
        <v>1608663</v>
      </c>
      <c r="D28" s="343">
        <v>1.05894022636875</v>
      </c>
      <c r="E28" s="343">
        <v>0.98388657897465903</v>
      </c>
      <c r="F28" s="343">
        <v>0.88591257545698399</v>
      </c>
      <c r="G28" s="343">
        <v>0.75985682217594597</v>
      </c>
      <c r="H28" s="344">
        <v>6385.8189000000002</v>
      </c>
      <c r="I28" s="343">
        <v>1.09023969518658</v>
      </c>
      <c r="J28" s="343">
        <v>1.00282713264084</v>
      </c>
      <c r="K28" s="343">
        <v>0.89315898558797802</v>
      </c>
      <c r="L28" s="345">
        <v>0.76372118164277303</v>
      </c>
    </row>
    <row r="29" spans="1:12" x14ac:dyDescent="0.25">
      <c r="A29" s="56"/>
      <c r="B29" s="277" t="s">
        <v>98</v>
      </c>
      <c r="C29" s="346">
        <v>736965</v>
      </c>
      <c r="D29" s="347">
        <v>1.12167431818584</v>
      </c>
      <c r="E29" s="347">
        <v>0.99973868609352001</v>
      </c>
      <c r="F29" s="347">
        <v>0.85242221797350604</v>
      </c>
      <c r="G29" s="347">
        <v>0.72332853663389396</v>
      </c>
      <c r="H29" s="348">
        <v>10158.635045999999</v>
      </c>
      <c r="I29" s="347">
        <v>1.1006804472081499</v>
      </c>
      <c r="J29" s="347">
        <v>0.98030437461768305</v>
      </c>
      <c r="K29" s="347">
        <v>0.83494551535899197</v>
      </c>
      <c r="L29" s="349">
        <v>0.70845105079413695</v>
      </c>
    </row>
    <row r="30" spans="1:12" x14ac:dyDescent="0.25">
      <c r="A30" s="56"/>
      <c r="B30" s="277" t="s">
        <v>99</v>
      </c>
      <c r="C30" s="346">
        <v>319862</v>
      </c>
      <c r="D30" s="347">
        <v>1.1055378231135</v>
      </c>
      <c r="E30" s="347">
        <v>0.97019034597282305</v>
      </c>
      <c r="F30" s="347">
        <v>0.79783791401440296</v>
      </c>
      <c r="G30" s="347">
        <v>0.67095954827711402</v>
      </c>
      <c r="H30" s="348">
        <v>10056.857609000001</v>
      </c>
      <c r="I30" s="347">
        <v>1.08321160089374</v>
      </c>
      <c r="J30" s="347">
        <v>0.95121559705384995</v>
      </c>
      <c r="K30" s="347">
        <v>0.782548441697833</v>
      </c>
      <c r="L30" s="349">
        <v>0.65780557455057198</v>
      </c>
    </row>
    <row r="31" spans="1:12" x14ac:dyDescent="0.25">
      <c r="A31" s="56"/>
      <c r="B31" s="277" t="s">
        <v>100</v>
      </c>
      <c r="C31" s="346">
        <v>230993</v>
      </c>
      <c r="D31" s="347">
        <v>1.08006656857877</v>
      </c>
      <c r="E31" s="347">
        <v>0.93722108257637604</v>
      </c>
      <c r="F31" s="347">
        <v>0.74730624209416097</v>
      </c>
      <c r="G31" s="347">
        <v>0.61600003938453196</v>
      </c>
      <c r="H31" s="348">
        <v>14186.093854000001</v>
      </c>
      <c r="I31" s="347">
        <v>1.0692996464298401</v>
      </c>
      <c r="J31" s="347">
        <v>0.92973386867461405</v>
      </c>
      <c r="K31" s="347">
        <v>0.74300241016450397</v>
      </c>
      <c r="L31" s="349">
        <v>0.61252498803570898</v>
      </c>
    </row>
    <row r="32" spans="1:12" x14ac:dyDescent="0.25">
      <c r="A32" s="56"/>
      <c r="B32" s="277" t="s">
        <v>101</v>
      </c>
      <c r="C32" s="346">
        <v>177699</v>
      </c>
      <c r="D32" s="347">
        <v>1.0065497071053799</v>
      </c>
      <c r="E32" s="347">
        <v>0.87241386142802402</v>
      </c>
      <c r="F32" s="347">
        <v>0.66779948140933498</v>
      </c>
      <c r="G32" s="347">
        <v>0.53237023408255901</v>
      </c>
      <c r="H32" s="348">
        <v>23435.469203000001</v>
      </c>
      <c r="I32" s="347">
        <v>0.99787586447077203</v>
      </c>
      <c r="J32" s="347">
        <v>0.86631246193842304</v>
      </c>
      <c r="K32" s="347">
        <v>0.66547934822427901</v>
      </c>
      <c r="L32" s="349">
        <v>0.53067814168547101</v>
      </c>
    </row>
    <row r="33" spans="1:12" x14ac:dyDescent="0.25">
      <c r="A33" s="56"/>
      <c r="B33" s="277" t="s">
        <v>102</v>
      </c>
      <c r="C33" s="346">
        <v>44642</v>
      </c>
      <c r="D33" s="347">
        <v>0.926861482042732</v>
      </c>
      <c r="E33" s="347">
        <v>0.80643567669378802</v>
      </c>
      <c r="F33" s="347">
        <v>0.61018560617848105</v>
      </c>
      <c r="G33" s="347">
        <v>0.476625101280228</v>
      </c>
      <c r="H33" s="348">
        <v>13896.255891999999</v>
      </c>
      <c r="I33" s="347">
        <v>0.92800211616360995</v>
      </c>
      <c r="J33" s="347">
        <v>0.80883353467803398</v>
      </c>
      <c r="K33" s="347">
        <v>0.61593973788474099</v>
      </c>
      <c r="L33" s="349">
        <v>0.48297912099627199</v>
      </c>
    </row>
    <row r="34" spans="1:12" x14ac:dyDescent="0.25">
      <c r="A34" s="56"/>
      <c r="B34" s="277" t="s">
        <v>103</v>
      </c>
      <c r="C34" s="346">
        <v>20954</v>
      </c>
      <c r="D34" s="347">
        <v>0.91283758040625695</v>
      </c>
      <c r="E34" s="347">
        <v>0.79717975559663401</v>
      </c>
      <c r="F34" s="347">
        <v>0.61184192640049895</v>
      </c>
      <c r="G34" s="347">
        <v>0.48032502941298399</v>
      </c>
      <c r="H34" s="348">
        <v>12607.419934</v>
      </c>
      <c r="I34" s="347">
        <v>0.91277297447190897</v>
      </c>
      <c r="J34" s="347">
        <v>0.79836618523969205</v>
      </c>
      <c r="K34" s="347">
        <v>0.61676441307891405</v>
      </c>
      <c r="L34" s="349">
        <v>0.48644894744341799</v>
      </c>
    </row>
    <row r="35" spans="1:12" x14ac:dyDescent="0.25">
      <c r="A35" s="56"/>
      <c r="B35" s="277" t="s">
        <v>104</v>
      </c>
      <c r="C35" s="346">
        <v>13623</v>
      </c>
      <c r="D35" s="347">
        <v>0.92189155647604304</v>
      </c>
      <c r="E35" s="347">
        <v>0.80379216383748997</v>
      </c>
      <c r="F35" s="347">
        <v>0.64091505474963295</v>
      </c>
      <c r="G35" s="347">
        <v>0.51570357428586</v>
      </c>
      <c r="H35" s="348">
        <v>17929.633804000001</v>
      </c>
      <c r="I35" s="347">
        <v>0.91936266725577198</v>
      </c>
      <c r="J35" s="347">
        <v>0.80191414912379</v>
      </c>
      <c r="K35" s="347">
        <v>0.64392797998860796</v>
      </c>
      <c r="L35" s="349">
        <v>0.52092580267992095</v>
      </c>
    </row>
    <row r="36" spans="1:12" x14ac:dyDescent="0.25">
      <c r="A36" s="56"/>
      <c r="B36" s="277" t="s">
        <v>105</v>
      </c>
      <c r="C36" s="346">
        <v>2553</v>
      </c>
      <c r="D36" s="347">
        <v>0.90679263746329197</v>
      </c>
      <c r="E36" s="347">
        <v>0.77612843667837295</v>
      </c>
      <c r="F36" s="347">
        <v>0.66744333072537698</v>
      </c>
      <c r="G36" s="347">
        <v>0.56813269247651998</v>
      </c>
      <c r="H36" s="348">
        <v>8255.5484980000001</v>
      </c>
      <c r="I36" s="347">
        <v>0.90231356951476205</v>
      </c>
      <c r="J36" s="347">
        <v>0.772452923696484</v>
      </c>
      <c r="K36" s="347">
        <v>0.66486317354573399</v>
      </c>
      <c r="L36" s="349">
        <v>0.56633281910904898</v>
      </c>
    </row>
    <row r="37" spans="1:12" x14ac:dyDescent="0.25">
      <c r="A37" s="56"/>
      <c r="B37" s="277" t="s">
        <v>106</v>
      </c>
      <c r="C37" s="346">
        <v>1774</v>
      </c>
      <c r="D37" s="347">
        <v>0.81574194726248095</v>
      </c>
      <c r="E37" s="347">
        <v>0.68310554249488598</v>
      </c>
      <c r="F37" s="347">
        <v>0.61927737097791002</v>
      </c>
      <c r="G37" s="347">
        <v>0.54632586487186796</v>
      </c>
      <c r="H37" s="348">
        <v>10233.438093999999</v>
      </c>
      <c r="I37" s="347">
        <v>0.81863005083653295</v>
      </c>
      <c r="J37" s="347">
        <v>0.68655671746139302</v>
      </c>
      <c r="K37" s="347">
        <v>0.62129611203377999</v>
      </c>
      <c r="L37" s="349">
        <v>0.547335998643666</v>
      </c>
    </row>
    <row r="38" spans="1:12" x14ac:dyDescent="0.25">
      <c r="A38" s="56"/>
      <c r="B38" s="276" t="s">
        <v>107</v>
      </c>
      <c r="C38" s="350">
        <v>682</v>
      </c>
      <c r="D38" s="351">
        <v>0.771587798592407</v>
      </c>
      <c r="E38" s="351">
        <v>0.64228029756774596</v>
      </c>
      <c r="F38" s="351">
        <v>0.57992223790300301</v>
      </c>
      <c r="G38" s="351">
        <v>0.50261284040439103</v>
      </c>
      <c r="H38" s="352">
        <v>8657.6944459999995</v>
      </c>
      <c r="I38" s="351">
        <v>0.76723005606605399</v>
      </c>
      <c r="J38" s="351">
        <v>0.64333271718812601</v>
      </c>
      <c r="K38" s="351">
        <v>0.57657953916879001</v>
      </c>
      <c r="L38" s="353">
        <v>0.50057879644852399</v>
      </c>
    </row>
    <row r="39" spans="1:12" x14ac:dyDescent="0.25">
      <c r="A39" s="56"/>
      <c r="B39" s="274"/>
      <c r="C39" s="346"/>
      <c r="D39" s="346"/>
      <c r="E39" s="354"/>
      <c r="F39" s="355"/>
      <c r="G39" s="355"/>
      <c r="H39" s="354"/>
      <c r="I39" s="356"/>
      <c r="J39" s="357"/>
      <c r="K39" s="355"/>
      <c r="L39" s="354"/>
    </row>
    <row r="40" spans="1:12" x14ac:dyDescent="0.25">
      <c r="A40" s="56" t="s">
        <v>108</v>
      </c>
      <c r="B40" s="275" t="s">
        <v>109</v>
      </c>
      <c r="C40" s="342">
        <v>775236</v>
      </c>
      <c r="D40" s="343">
        <v>1.1147678541584201</v>
      </c>
      <c r="E40" s="343">
        <v>0.970599618045491</v>
      </c>
      <c r="F40" s="343">
        <v>0.75101210162820597</v>
      </c>
      <c r="G40" s="343">
        <v>0.58739373690498198</v>
      </c>
      <c r="H40" s="344">
        <v>98939.435247000001</v>
      </c>
      <c r="I40" s="343">
        <v>0.93382289849622901</v>
      </c>
      <c r="J40" s="343">
        <v>0.80063875145948604</v>
      </c>
      <c r="K40" s="343">
        <v>0.636583843599693</v>
      </c>
      <c r="L40" s="345">
        <v>0.50791478226531195</v>
      </c>
    </row>
    <row r="41" spans="1:12" x14ac:dyDescent="0.25">
      <c r="A41" s="56"/>
      <c r="B41" s="277" t="s">
        <v>110</v>
      </c>
      <c r="C41" s="346">
        <v>210253</v>
      </c>
      <c r="D41" s="347">
        <v>1.1602334047962399</v>
      </c>
      <c r="E41" s="347">
        <v>1.0043134835860701</v>
      </c>
      <c r="F41" s="347">
        <v>0.98240417373490097</v>
      </c>
      <c r="G41" s="347">
        <v>1.16093609266038</v>
      </c>
      <c r="H41" s="348">
        <v>10677.022567</v>
      </c>
      <c r="I41" s="347">
        <v>1.06879029401611</v>
      </c>
      <c r="J41" s="347">
        <v>0.94527973202464999</v>
      </c>
      <c r="K41" s="347">
        <v>0.91525004800399201</v>
      </c>
      <c r="L41" s="349">
        <v>1.09202191848327</v>
      </c>
    </row>
    <row r="42" spans="1:12" x14ac:dyDescent="0.25">
      <c r="A42" s="56"/>
      <c r="B42" s="276" t="s">
        <v>111</v>
      </c>
      <c r="C42" s="350">
        <v>2172921</v>
      </c>
      <c r="D42" s="351">
        <v>1.0492045374591099</v>
      </c>
      <c r="E42" s="351">
        <v>0.96596636257754398</v>
      </c>
      <c r="F42" s="351">
        <v>0.85321525028315104</v>
      </c>
      <c r="G42" s="351">
        <v>0.72592365856399699</v>
      </c>
      <c r="H42" s="352">
        <v>26186.407466000001</v>
      </c>
      <c r="I42" s="351">
        <v>0.99170458251757998</v>
      </c>
      <c r="J42" s="351">
        <v>0.89914016081529502</v>
      </c>
      <c r="K42" s="351">
        <v>0.76705884157465998</v>
      </c>
      <c r="L42" s="353">
        <v>0.64793313586457002</v>
      </c>
    </row>
    <row r="43" spans="1:12" x14ac:dyDescent="0.25">
      <c r="A43" s="56"/>
      <c r="B43" s="274"/>
      <c r="C43" s="346"/>
      <c r="D43" s="346"/>
      <c r="E43" s="354"/>
      <c r="F43" s="355"/>
      <c r="G43" s="355"/>
      <c r="H43" s="354"/>
      <c r="I43" s="356"/>
      <c r="J43" s="357"/>
      <c r="K43" s="355"/>
      <c r="L43" s="354"/>
    </row>
    <row r="44" spans="1:12" x14ac:dyDescent="0.25">
      <c r="A44" s="56" t="s">
        <v>112</v>
      </c>
      <c r="B44" s="275">
        <v>2009</v>
      </c>
      <c r="C44" s="342">
        <v>192550</v>
      </c>
      <c r="D44" s="343">
        <v>1.07736082359376</v>
      </c>
      <c r="E44" s="343">
        <v>0.97611792005794595</v>
      </c>
      <c r="F44" s="343">
        <v>0.83662534550468604</v>
      </c>
      <c r="G44" s="343">
        <v>0.70206904463942599</v>
      </c>
      <c r="H44" s="344">
        <v>5964.8778130000001</v>
      </c>
      <c r="I44" s="343">
        <v>0.98548680630834096</v>
      </c>
      <c r="J44" s="343">
        <v>0.85649207585898501</v>
      </c>
      <c r="K44" s="343">
        <v>0.67918600314342503</v>
      </c>
      <c r="L44" s="345">
        <v>0.54737793829418302</v>
      </c>
    </row>
    <row r="45" spans="1:12" x14ac:dyDescent="0.25">
      <c r="A45" s="56"/>
      <c r="B45" s="277">
        <v>2010</v>
      </c>
      <c r="C45" s="346">
        <v>329030</v>
      </c>
      <c r="D45" s="347">
        <v>1.0530287701938501</v>
      </c>
      <c r="E45" s="347">
        <v>0.95457814959809995</v>
      </c>
      <c r="F45" s="347">
        <v>0.81563937990366697</v>
      </c>
      <c r="G45" s="347">
        <v>0.68925878135637997</v>
      </c>
      <c r="H45" s="348">
        <v>9949.4046959999996</v>
      </c>
      <c r="I45" s="347">
        <v>1.01334995372794</v>
      </c>
      <c r="J45" s="347">
        <v>0.87223676464473898</v>
      </c>
      <c r="K45" s="347">
        <v>0.70152611215710003</v>
      </c>
      <c r="L45" s="349">
        <v>0.56795430566382799</v>
      </c>
    </row>
    <row r="46" spans="1:12" x14ac:dyDescent="0.25">
      <c r="A46" s="56"/>
      <c r="B46" s="277">
        <v>2011</v>
      </c>
      <c r="C46" s="346">
        <v>445677</v>
      </c>
      <c r="D46" s="347">
        <v>1.09187660446178</v>
      </c>
      <c r="E46" s="347">
        <v>0.99227834539290705</v>
      </c>
      <c r="F46" s="347">
        <v>0.853020169311417</v>
      </c>
      <c r="G46" s="347">
        <v>0.71950331627145603</v>
      </c>
      <c r="H46" s="348">
        <v>15663.764805999999</v>
      </c>
      <c r="I46" s="347">
        <v>0.99880845460607204</v>
      </c>
      <c r="J46" s="347">
        <v>0.84899506184145501</v>
      </c>
      <c r="K46" s="347">
        <v>0.69277562865841702</v>
      </c>
      <c r="L46" s="349">
        <v>0.565067062737722</v>
      </c>
    </row>
    <row r="47" spans="1:12" x14ac:dyDescent="0.25">
      <c r="A47" s="56"/>
      <c r="B47" s="277">
        <v>2012</v>
      </c>
      <c r="C47" s="346">
        <v>427133</v>
      </c>
      <c r="D47" s="347">
        <v>1.0749363757616599</v>
      </c>
      <c r="E47" s="347">
        <v>0.97505774139140799</v>
      </c>
      <c r="F47" s="347">
        <v>0.83834315167103701</v>
      </c>
      <c r="G47" s="347">
        <v>0.70842242028812397</v>
      </c>
      <c r="H47" s="348">
        <v>17476.099862999999</v>
      </c>
      <c r="I47" s="347">
        <v>0.98447554498940504</v>
      </c>
      <c r="J47" s="347">
        <v>0.84348192685888002</v>
      </c>
      <c r="K47" s="347">
        <v>0.69116068853998602</v>
      </c>
      <c r="L47" s="349">
        <v>0.56736474769641498</v>
      </c>
    </row>
    <row r="48" spans="1:12" x14ac:dyDescent="0.25">
      <c r="A48" s="55"/>
      <c r="B48" s="277">
        <v>2013</v>
      </c>
      <c r="C48" s="346">
        <v>437019</v>
      </c>
      <c r="D48" s="347">
        <v>1.07845373372327</v>
      </c>
      <c r="E48" s="347">
        <v>0.97594529652870099</v>
      </c>
      <c r="F48" s="347">
        <v>0.83833727248772705</v>
      </c>
      <c r="G48" s="347">
        <v>0.70759352372857898</v>
      </c>
      <c r="H48" s="348">
        <v>18940.846387000001</v>
      </c>
      <c r="I48" s="347">
        <v>0.958978507247912</v>
      </c>
      <c r="J48" s="347">
        <v>0.82690162448664295</v>
      </c>
      <c r="K48" s="347">
        <v>0.67753737498234001</v>
      </c>
      <c r="L48" s="349">
        <v>0.557334878772486</v>
      </c>
    </row>
    <row r="49" spans="1:12" x14ac:dyDescent="0.25">
      <c r="A49" s="55"/>
      <c r="B49" s="277">
        <v>2014</v>
      </c>
      <c r="C49" s="346">
        <v>441769</v>
      </c>
      <c r="D49" s="347">
        <v>1.0696263557607399</v>
      </c>
      <c r="E49" s="347">
        <v>0.966761679878406</v>
      </c>
      <c r="F49" s="347">
        <v>0.83094511852559605</v>
      </c>
      <c r="G49" s="347">
        <v>0.70144464349062097</v>
      </c>
      <c r="H49" s="348">
        <v>20542.030064999999</v>
      </c>
      <c r="I49" s="347">
        <v>0.92219840800586095</v>
      </c>
      <c r="J49" s="347">
        <v>0.80270067840199599</v>
      </c>
      <c r="K49" s="347">
        <v>0.65681123679909403</v>
      </c>
      <c r="L49" s="349">
        <v>0.54169760633299302</v>
      </c>
    </row>
    <row r="50" spans="1:12" x14ac:dyDescent="0.25">
      <c r="A50" s="55"/>
      <c r="B50" s="277">
        <v>2015</v>
      </c>
      <c r="C50" s="346">
        <v>448489</v>
      </c>
      <c r="D50" s="347">
        <v>1.0789917582853501</v>
      </c>
      <c r="E50" s="347">
        <v>0.97328426764423703</v>
      </c>
      <c r="F50" s="347">
        <v>0.83663152519629602</v>
      </c>
      <c r="G50" s="347">
        <v>0.70627200846737404</v>
      </c>
      <c r="H50" s="348">
        <v>23116.753906999998</v>
      </c>
      <c r="I50" s="347">
        <v>0.94470870003601604</v>
      </c>
      <c r="J50" s="347">
        <v>0.82884601555799498</v>
      </c>
      <c r="K50" s="347">
        <v>0.67728101719639799</v>
      </c>
      <c r="L50" s="349">
        <v>0.55948219962930201</v>
      </c>
    </row>
    <row r="51" spans="1:12" x14ac:dyDescent="0.25">
      <c r="A51" s="55"/>
      <c r="B51" s="276">
        <v>2016</v>
      </c>
      <c r="C51" s="350">
        <v>436743</v>
      </c>
      <c r="D51" s="351">
        <v>1.0472304698369601</v>
      </c>
      <c r="E51" s="351">
        <v>0.94359844094180401</v>
      </c>
      <c r="F51" s="351">
        <v>0.81104270714965099</v>
      </c>
      <c r="G51" s="351">
        <v>0.68475764160158104</v>
      </c>
      <c r="H51" s="352">
        <v>24149.087743</v>
      </c>
      <c r="I51" s="351">
        <v>0.90973466045470597</v>
      </c>
      <c r="J51" s="351">
        <v>0.80316345057707295</v>
      </c>
      <c r="K51" s="351">
        <v>0.65260485029557802</v>
      </c>
      <c r="L51" s="353">
        <v>0.53872966693225099</v>
      </c>
    </row>
    <row r="52" spans="1:12" x14ac:dyDescent="0.25">
      <c r="A52" s="56"/>
      <c r="B52" s="259"/>
      <c r="C52" s="359"/>
      <c r="D52" s="359"/>
      <c r="E52" s="360"/>
      <c r="F52" s="355"/>
      <c r="G52" s="355"/>
      <c r="H52" s="360"/>
      <c r="I52" s="358"/>
      <c r="J52" s="361"/>
      <c r="K52" s="355"/>
      <c r="L52" s="360"/>
    </row>
    <row r="53" spans="1:12" x14ac:dyDescent="0.25">
      <c r="A53" s="32" t="s">
        <v>286</v>
      </c>
      <c r="B53" s="275" t="s">
        <v>287</v>
      </c>
      <c r="C53" s="342">
        <v>31509</v>
      </c>
      <c r="D53" s="343">
        <v>0.90837409284433102</v>
      </c>
      <c r="E53" s="343">
        <v>0.80705560889738204</v>
      </c>
      <c r="F53" s="343">
        <v>0.58577458551751405</v>
      </c>
      <c r="G53" s="343">
        <v>0.44807897377947398</v>
      </c>
      <c r="H53" s="344">
        <v>10785.811909</v>
      </c>
      <c r="I53" s="343">
        <v>0.83720262973931603</v>
      </c>
      <c r="J53" s="343">
        <v>0.75243641874381195</v>
      </c>
      <c r="K53" s="343">
        <v>0.58663616150277298</v>
      </c>
      <c r="L53" s="345">
        <v>0.466854339522767</v>
      </c>
    </row>
    <row r="54" spans="1:12" x14ac:dyDescent="0.25">
      <c r="A54" s="32" t="s">
        <v>288</v>
      </c>
      <c r="B54" s="276" t="s">
        <v>289</v>
      </c>
      <c r="C54" s="350">
        <v>79845</v>
      </c>
      <c r="D54" s="351">
        <v>1.2774869891652001</v>
      </c>
      <c r="E54" s="351">
        <v>1.13741465297026</v>
      </c>
      <c r="F54" s="351">
        <v>0.85960757377326003</v>
      </c>
      <c r="G54" s="351">
        <v>0.67720968677379301</v>
      </c>
      <c r="H54" s="352">
        <v>14035.939549999999</v>
      </c>
      <c r="I54" s="351">
        <v>1.1288162787962499</v>
      </c>
      <c r="J54" s="351">
        <v>1.00340475848816</v>
      </c>
      <c r="K54" s="351">
        <v>0.82048609518472904</v>
      </c>
      <c r="L54" s="353">
        <v>0.67742441793321695</v>
      </c>
    </row>
    <row r="55" spans="1:12" x14ac:dyDescent="0.25">
      <c r="C55" s="359"/>
      <c r="D55" s="359"/>
      <c r="E55" s="360"/>
      <c r="F55" s="355"/>
      <c r="G55" s="355"/>
      <c r="H55" s="360"/>
      <c r="I55" s="358"/>
      <c r="J55" s="358"/>
      <c r="K55" s="355"/>
      <c r="L55" s="360"/>
    </row>
    <row r="56" spans="1:12" x14ac:dyDescent="0.25">
      <c r="A56" s="32" t="s">
        <v>286</v>
      </c>
      <c r="B56" s="275" t="s">
        <v>290</v>
      </c>
      <c r="C56" s="342">
        <v>6997</v>
      </c>
      <c r="D56" s="343">
        <v>0.69493673970468695</v>
      </c>
      <c r="E56" s="343">
        <v>0.58966976335561805</v>
      </c>
      <c r="F56" s="343">
        <v>0.40978660702834202</v>
      </c>
      <c r="G56" s="343">
        <v>0.31197849664808402</v>
      </c>
      <c r="H56" s="344">
        <v>3303.8391019999999</v>
      </c>
      <c r="I56" s="343">
        <v>0.64027841083092296</v>
      </c>
      <c r="J56" s="343">
        <v>0.54289216960785902</v>
      </c>
      <c r="K56" s="343">
        <v>0.41012699492861698</v>
      </c>
      <c r="L56" s="345">
        <v>0.32188684666033601</v>
      </c>
    </row>
    <row r="57" spans="1:12" x14ac:dyDescent="0.25">
      <c r="A57" s="32" t="s">
        <v>291</v>
      </c>
      <c r="B57" s="277" t="s">
        <v>287</v>
      </c>
      <c r="C57" s="346">
        <v>13590</v>
      </c>
      <c r="D57" s="347">
        <v>0.83125987624201703</v>
      </c>
      <c r="E57" s="347">
        <v>0.70612783343666696</v>
      </c>
      <c r="F57" s="347">
        <v>0.52729697026788802</v>
      </c>
      <c r="G57" s="347">
        <v>0.41518420773241999</v>
      </c>
      <c r="H57" s="348">
        <v>8221.6724300000005</v>
      </c>
      <c r="I57" s="347">
        <v>0.70993190963840402</v>
      </c>
      <c r="J57" s="347">
        <v>0.59570519783836196</v>
      </c>
      <c r="K57" s="347">
        <v>0.50300420392285505</v>
      </c>
      <c r="L57" s="349">
        <v>0.42263479752064098</v>
      </c>
    </row>
    <row r="58" spans="1:12" x14ac:dyDescent="0.25">
      <c r="B58" s="276" t="s">
        <v>289</v>
      </c>
      <c r="C58" s="350">
        <v>31544</v>
      </c>
      <c r="D58" s="351">
        <v>1.0441527652623801</v>
      </c>
      <c r="E58" s="351">
        <v>0.87275979810913895</v>
      </c>
      <c r="F58" s="351">
        <v>0.69818383801654305</v>
      </c>
      <c r="G58" s="351">
        <v>0.56420426415046299</v>
      </c>
      <c r="H58" s="352">
        <v>15632.945691000001</v>
      </c>
      <c r="I58" s="351">
        <v>0.94413609250925101</v>
      </c>
      <c r="J58" s="351">
        <v>0.777503904110872</v>
      </c>
      <c r="K58" s="351">
        <v>0.68802965638500002</v>
      </c>
      <c r="L58" s="353">
        <v>0.59465859595011195</v>
      </c>
    </row>
    <row r="59" spans="1:12" x14ac:dyDescent="0.25">
      <c r="B59" s="259"/>
      <c r="C59" s="359"/>
      <c r="D59" s="359"/>
      <c r="E59" s="360"/>
      <c r="F59" s="355"/>
      <c r="G59" s="355"/>
      <c r="H59" s="360"/>
      <c r="I59" s="358"/>
      <c r="J59" s="358"/>
      <c r="K59" s="355"/>
      <c r="L59" s="360"/>
    </row>
    <row r="60" spans="1:12" x14ac:dyDescent="0.25">
      <c r="A60" s="32" t="s">
        <v>286</v>
      </c>
      <c r="B60" s="275" t="s">
        <v>292</v>
      </c>
      <c r="C60" s="342">
        <v>5565</v>
      </c>
      <c r="D60" s="343">
        <v>0.68695638069518705</v>
      </c>
      <c r="E60" s="343">
        <v>0.56908416897641001</v>
      </c>
      <c r="F60" s="343">
        <v>0.39450472851750501</v>
      </c>
      <c r="G60" s="343">
        <v>0.29321275953464199</v>
      </c>
      <c r="H60" s="344">
        <v>2057.0330269999999</v>
      </c>
      <c r="I60" s="343">
        <v>0.64961951250034</v>
      </c>
      <c r="J60" s="343">
        <v>0.53295335702340596</v>
      </c>
      <c r="K60" s="343">
        <v>0.375035046576361</v>
      </c>
      <c r="L60" s="345">
        <v>0.273000479714466</v>
      </c>
    </row>
    <row r="61" spans="1:12" x14ac:dyDescent="0.25">
      <c r="A61" s="32" t="s">
        <v>293</v>
      </c>
      <c r="B61" s="277" t="s">
        <v>290</v>
      </c>
      <c r="C61" s="346">
        <v>7914</v>
      </c>
      <c r="D61" s="347">
        <v>0.83732347335024204</v>
      </c>
      <c r="E61" s="347">
        <v>0.68944582280619204</v>
      </c>
      <c r="F61" s="347">
        <v>0.49112728499282698</v>
      </c>
      <c r="G61" s="347">
        <v>0.37024038543391202</v>
      </c>
      <c r="H61" s="348">
        <v>2554.2081269999999</v>
      </c>
      <c r="I61" s="347">
        <v>0.78100346692877898</v>
      </c>
      <c r="J61" s="347">
        <v>0.629883017645683</v>
      </c>
      <c r="K61" s="347">
        <v>0.46411346634473899</v>
      </c>
      <c r="L61" s="349">
        <v>0.346623773693854</v>
      </c>
    </row>
    <row r="62" spans="1:12" x14ac:dyDescent="0.25">
      <c r="B62" s="277" t="s">
        <v>287</v>
      </c>
      <c r="C62" s="346">
        <v>4574</v>
      </c>
      <c r="D62" s="347">
        <v>0.97817948381977404</v>
      </c>
      <c r="E62" s="347">
        <v>0.79941577975925904</v>
      </c>
      <c r="F62" s="347">
        <v>0.57277139679672395</v>
      </c>
      <c r="G62" s="347">
        <v>0.42319268050248499</v>
      </c>
      <c r="H62" s="348">
        <v>1581.1861699999999</v>
      </c>
      <c r="I62" s="347">
        <v>0.89904210756662695</v>
      </c>
      <c r="J62" s="347">
        <v>0.720811736494262</v>
      </c>
      <c r="K62" s="347">
        <v>0.53870502913523099</v>
      </c>
      <c r="L62" s="349">
        <v>0.39392247760782501</v>
      </c>
    </row>
    <row r="63" spans="1:12" x14ac:dyDescent="0.25">
      <c r="B63" s="276" t="s">
        <v>289</v>
      </c>
      <c r="C63" s="350">
        <v>6553</v>
      </c>
      <c r="D63" s="351">
        <v>1.05346532659174</v>
      </c>
      <c r="E63" s="351">
        <v>0.85634714162717496</v>
      </c>
      <c r="F63" s="351">
        <v>0.65121257903669805</v>
      </c>
      <c r="G63" s="351">
        <v>0.49643138296880501</v>
      </c>
      <c r="H63" s="352">
        <v>2102.327632</v>
      </c>
      <c r="I63" s="351">
        <v>1.0538334004865999</v>
      </c>
      <c r="J63" s="351">
        <v>0.82319709458357504</v>
      </c>
      <c r="K63" s="351">
        <v>0.65574084835637703</v>
      </c>
      <c r="L63" s="353">
        <v>0.49667247773919698</v>
      </c>
    </row>
    <row r="64" spans="1:12" x14ac:dyDescent="0.25">
      <c r="C64" s="362"/>
      <c r="D64" s="362"/>
      <c r="E64" s="362"/>
      <c r="F64" s="362"/>
      <c r="G64" s="362"/>
      <c r="H64" s="362"/>
      <c r="I64" s="362"/>
      <c r="J64" s="362"/>
      <c r="K64" s="362"/>
      <c r="L64" s="362"/>
    </row>
    <row r="65" spans="1:12" x14ac:dyDescent="0.25">
      <c r="A65" s="32" t="s">
        <v>294</v>
      </c>
      <c r="B65" s="275" t="s">
        <v>287</v>
      </c>
      <c r="C65" s="342">
        <v>5588</v>
      </c>
      <c r="D65" s="343">
        <v>0.93234907691083602</v>
      </c>
      <c r="E65" s="343">
        <v>0.90215172306804603</v>
      </c>
      <c r="F65" s="343">
        <v>0.82618011391354496</v>
      </c>
      <c r="G65" s="343">
        <v>1.1105013283467999</v>
      </c>
      <c r="H65" s="344">
        <v>996.98971700000004</v>
      </c>
      <c r="I65" s="343">
        <v>0.85374111235852401</v>
      </c>
      <c r="J65" s="343">
        <v>0.840150791160167</v>
      </c>
      <c r="K65" s="343">
        <v>0.79396400853681004</v>
      </c>
      <c r="L65" s="345">
        <v>1.0608453050992901</v>
      </c>
    </row>
    <row r="66" spans="1:12" x14ac:dyDescent="0.25">
      <c r="A66" s="32" t="s">
        <v>288</v>
      </c>
      <c r="B66" s="276" t="s">
        <v>289</v>
      </c>
      <c r="C66" s="350">
        <v>9648</v>
      </c>
      <c r="D66" s="351">
        <v>1.1794353038926699</v>
      </c>
      <c r="E66" s="351">
        <v>1.1196109360050199</v>
      </c>
      <c r="F66" s="351">
        <v>1.05562259047566</v>
      </c>
      <c r="G66" s="351">
        <v>1.38763187896471</v>
      </c>
      <c r="H66" s="352">
        <v>1213.5041189999999</v>
      </c>
      <c r="I66" s="351">
        <v>0.98561715361375002</v>
      </c>
      <c r="J66" s="351">
        <v>0.96033555320465802</v>
      </c>
      <c r="K66" s="351">
        <v>0.92944817769170496</v>
      </c>
      <c r="L66" s="353">
        <v>1.2360502170210299</v>
      </c>
    </row>
  </sheetData>
  <mergeCells count="5">
    <mergeCell ref="B1:L1"/>
    <mergeCell ref="B2:L2"/>
    <mergeCell ref="B3:L3"/>
    <mergeCell ref="B4:L4"/>
    <mergeCell ref="B5:L5"/>
  </mergeCells>
  <pageMargins left="0.7" right="0.7" top="0.75" bottom="0.75" header="0.51180555555555496" footer="0.51180555555555496"/>
  <pageSetup scale="6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93"/>
  <sheetViews>
    <sheetView showGridLines="0" zoomScaleNormal="100" workbookViewId="0">
      <selection activeCell="E91" sqref="E91"/>
    </sheetView>
  </sheetViews>
  <sheetFormatPr defaultColWidth="9.140625" defaultRowHeight="15" x14ac:dyDescent="0.25"/>
  <cols>
    <col min="1" max="1" width="15" style="5" customWidth="1"/>
    <col min="2" max="2" width="12.85546875" style="5" customWidth="1"/>
    <col min="3" max="13" width="10.85546875" style="5" customWidth="1"/>
    <col min="14" max="1024" width="9.140625" style="5"/>
  </cols>
  <sheetData>
    <row r="1" spans="1:13" x14ac:dyDescent="0.25">
      <c r="B1" s="387" t="s">
        <v>113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x14ac:dyDescent="0.25">
      <c r="B2" s="388" t="s">
        <v>54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B3" s="388" t="s">
        <v>114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3" x14ac:dyDescent="0.25">
      <c r="B4" s="388" t="s">
        <v>115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</row>
    <row r="5" spans="1:13" x14ac:dyDescent="0.25">
      <c r="B5" s="388" t="s">
        <v>56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</row>
    <row r="6" spans="1:13" x14ac:dyDescent="0.25">
      <c r="B6" s="386" t="s">
        <v>57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</row>
    <row r="8" spans="1:13" ht="39" x14ac:dyDescent="0.25">
      <c r="C8" s="6" t="s">
        <v>58</v>
      </c>
      <c r="D8" s="6" t="s">
        <v>59</v>
      </c>
      <c r="E8" s="6" t="s">
        <v>60</v>
      </c>
      <c r="F8" s="6" t="s">
        <v>61</v>
      </c>
      <c r="G8" s="6" t="s">
        <v>62</v>
      </c>
      <c r="H8" s="6" t="s">
        <v>63</v>
      </c>
      <c r="I8" s="6" t="s">
        <v>64</v>
      </c>
      <c r="J8" s="6" t="s">
        <v>65</v>
      </c>
      <c r="K8" s="6" t="s">
        <v>66</v>
      </c>
      <c r="L8" s="6" t="s">
        <v>67</v>
      </c>
      <c r="M8" s="6" t="s">
        <v>68</v>
      </c>
    </row>
    <row r="9" spans="1:13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B10" s="386" t="s">
        <v>116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</row>
    <row r="11" spans="1:13" x14ac:dyDescent="0.25">
      <c r="A11" s="7" t="s">
        <v>69</v>
      </c>
      <c r="B11" s="8"/>
      <c r="C11" s="9">
        <v>2905515</v>
      </c>
      <c r="D11" s="9">
        <v>2748010.11564217</v>
      </c>
      <c r="E11" s="281">
        <v>1.05731597691773</v>
      </c>
      <c r="F11" s="11">
        <v>55303.037383000003</v>
      </c>
      <c r="G11" s="11">
        <v>53860.940466479202</v>
      </c>
      <c r="H11" s="281">
        <v>1.02677444738304</v>
      </c>
      <c r="I11" s="9">
        <v>119557773.52411699</v>
      </c>
      <c r="J11" s="281">
        <v>1</v>
      </c>
      <c r="K11" s="11">
        <v>3538206.6587812901</v>
      </c>
      <c r="L11" s="281">
        <v>1</v>
      </c>
      <c r="M11" s="285">
        <v>1</v>
      </c>
    </row>
    <row r="12" spans="1:13" x14ac:dyDescent="0.25">
      <c r="A12" s="7"/>
      <c r="B12" s="12"/>
      <c r="C12" s="13"/>
      <c r="D12" s="13"/>
      <c r="E12" s="282"/>
      <c r="F12" s="15"/>
      <c r="G12" s="15"/>
      <c r="H12" s="282"/>
      <c r="I12" s="13"/>
      <c r="J12" s="282"/>
      <c r="K12" s="15"/>
      <c r="L12" s="282"/>
      <c r="M12" s="282"/>
    </row>
    <row r="13" spans="1:13" x14ac:dyDescent="0.25">
      <c r="A13" s="7" t="s">
        <v>84</v>
      </c>
      <c r="B13" s="16" t="s">
        <v>85</v>
      </c>
      <c r="C13" s="17">
        <v>1965806</v>
      </c>
      <c r="D13" s="17">
        <v>1854590.0805674801</v>
      </c>
      <c r="E13" s="283">
        <v>1.0599679253102099</v>
      </c>
      <c r="F13" s="19">
        <v>43418.174168999998</v>
      </c>
      <c r="G13" s="19">
        <v>42218.1242512834</v>
      </c>
      <c r="H13" s="283">
        <v>1.0284249937437699</v>
      </c>
      <c r="I13" s="17">
        <v>72644161.796829</v>
      </c>
      <c r="J13" s="283">
        <v>0.60760718149519</v>
      </c>
      <c r="K13" s="19">
        <v>2435756.1225074301</v>
      </c>
      <c r="L13" s="283">
        <v>0.68841544810907396</v>
      </c>
      <c r="M13" s="286">
        <v>0.78383563089764796</v>
      </c>
    </row>
    <row r="14" spans="1:13" x14ac:dyDescent="0.25">
      <c r="A14" s="7"/>
      <c r="B14" s="21" t="s">
        <v>86</v>
      </c>
      <c r="C14" s="22">
        <v>939709</v>
      </c>
      <c r="D14" s="22">
        <v>893420.03507469397</v>
      </c>
      <c r="E14" s="284">
        <v>1.0518109770410899</v>
      </c>
      <c r="F14" s="24">
        <v>11884.863214000001</v>
      </c>
      <c r="G14" s="24">
        <v>11642.8162151958</v>
      </c>
      <c r="H14" s="284">
        <v>1.0207893858608099</v>
      </c>
      <c r="I14" s="22">
        <v>46913611.727288</v>
      </c>
      <c r="J14" s="284">
        <v>0.39239281850481</v>
      </c>
      <c r="K14" s="24">
        <v>1102450.5362738599</v>
      </c>
      <c r="L14" s="284">
        <v>0.31158455189092599</v>
      </c>
      <c r="M14" s="288">
        <v>0.21616436910235201</v>
      </c>
    </row>
    <row r="15" spans="1:13" x14ac:dyDescent="0.25">
      <c r="A15" s="7"/>
      <c r="B15" s="12"/>
      <c r="C15" s="13"/>
      <c r="D15" s="13"/>
      <c r="E15" s="282"/>
      <c r="F15" s="15"/>
      <c r="G15" s="15"/>
      <c r="H15" s="282"/>
      <c r="I15" s="13"/>
      <c r="J15" s="282"/>
      <c r="K15" s="15"/>
      <c r="L15" s="282"/>
      <c r="M15" s="282"/>
    </row>
    <row r="16" spans="1:13" x14ac:dyDescent="0.25">
      <c r="A16" s="7" t="s">
        <v>117</v>
      </c>
      <c r="B16" s="16" t="s">
        <v>76</v>
      </c>
      <c r="C16" s="17">
        <v>2717</v>
      </c>
      <c r="D16" s="17">
        <v>1998.9661590968501</v>
      </c>
      <c r="E16" s="283">
        <v>1.35920259962158</v>
      </c>
      <c r="F16" s="19">
        <v>92.850070000000002</v>
      </c>
      <c r="G16" s="19">
        <v>73.863443885459404</v>
      </c>
      <c r="H16" s="283">
        <v>1.25705037723374</v>
      </c>
      <c r="I16" s="17">
        <v>3239968.651507</v>
      </c>
      <c r="J16" s="283">
        <v>2.70996067926394E-2</v>
      </c>
      <c r="K16" s="19">
        <v>119642.383415964</v>
      </c>
      <c r="L16" s="283">
        <v>3.3814413615165698E-2</v>
      </c>
      <c r="M16" s="286">
        <v>1.37137308122997E-3</v>
      </c>
    </row>
    <row r="17" spans="1:13" x14ac:dyDescent="0.25">
      <c r="A17" s="7"/>
      <c r="B17" s="20" t="s">
        <v>77</v>
      </c>
      <c r="C17" s="13">
        <v>4230</v>
      </c>
      <c r="D17" s="13">
        <v>2918.2054166306202</v>
      </c>
      <c r="E17" s="282">
        <v>1.44952098844501</v>
      </c>
      <c r="F17" s="15">
        <v>117.189335</v>
      </c>
      <c r="G17" s="15">
        <v>89.4088207237576</v>
      </c>
      <c r="H17" s="282">
        <v>1.31071335077861</v>
      </c>
      <c r="I17" s="13">
        <v>3967948.6019939999</v>
      </c>
      <c r="J17" s="282">
        <v>3.3188545462446199E-2</v>
      </c>
      <c r="K17" s="15">
        <v>122110.080630631</v>
      </c>
      <c r="L17" s="282">
        <v>3.4511856543928097E-2</v>
      </c>
      <c r="M17" s="287">
        <v>1.6599936790818201E-3</v>
      </c>
    </row>
    <row r="18" spans="1:13" x14ac:dyDescent="0.25">
      <c r="A18" s="7"/>
      <c r="B18" s="20" t="s">
        <v>78</v>
      </c>
      <c r="C18" s="13">
        <v>5555</v>
      </c>
      <c r="D18" s="13">
        <v>4542.6218917288998</v>
      </c>
      <c r="E18" s="282">
        <v>1.22286206785434</v>
      </c>
      <c r="F18" s="15">
        <v>120.701947</v>
      </c>
      <c r="G18" s="15">
        <v>117.749367253157</v>
      </c>
      <c r="H18" s="282">
        <v>1.0250751219791701</v>
      </c>
      <c r="I18" s="13">
        <v>4042048.4084379999</v>
      </c>
      <c r="J18" s="282">
        <v>3.3808327884448597E-2</v>
      </c>
      <c r="K18" s="15">
        <v>105181.28653047</v>
      </c>
      <c r="L18" s="282">
        <v>2.97272874859996E-2</v>
      </c>
      <c r="M18" s="287">
        <v>2.1861736210573501E-3</v>
      </c>
    </row>
    <row r="19" spans="1:13" x14ac:dyDescent="0.25">
      <c r="A19" s="7"/>
      <c r="B19" s="20" t="s">
        <v>79</v>
      </c>
      <c r="C19" s="13">
        <v>27100</v>
      </c>
      <c r="D19" s="13">
        <v>19479.301383279999</v>
      </c>
      <c r="E19" s="282">
        <v>1.39122032493738</v>
      </c>
      <c r="F19" s="15">
        <v>543.79483700000003</v>
      </c>
      <c r="G19" s="15">
        <v>473.55376601884001</v>
      </c>
      <c r="H19" s="282">
        <v>1.14832755226862</v>
      </c>
      <c r="I19" s="13">
        <v>11162767.359083001</v>
      </c>
      <c r="J19" s="282">
        <v>9.3367139835798807E-2</v>
      </c>
      <c r="K19" s="15">
        <v>281134.79475732101</v>
      </c>
      <c r="L19" s="282">
        <v>7.9456861022966702E-2</v>
      </c>
      <c r="M19" s="287">
        <v>8.7921555382710001E-3</v>
      </c>
    </row>
    <row r="20" spans="1:13" x14ac:dyDescent="0.25">
      <c r="A20" s="7"/>
      <c r="B20" s="20" t="s">
        <v>80</v>
      </c>
      <c r="C20" s="13">
        <v>105995</v>
      </c>
      <c r="D20" s="13">
        <v>76142.245867969803</v>
      </c>
      <c r="E20" s="282">
        <v>1.39206558450869</v>
      </c>
      <c r="F20" s="15">
        <v>3190.9284360000001</v>
      </c>
      <c r="G20" s="15">
        <v>2826.51370137807</v>
      </c>
      <c r="H20" s="282">
        <v>1.12892728396974</v>
      </c>
      <c r="I20" s="13">
        <v>23567823.017425999</v>
      </c>
      <c r="J20" s="282">
        <v>0.19712497416717101</v>
      </c>
      <c r="K20" s="15">
        <v>910093.39185960905</v>
      </c>
      <c r="L20" s="282">
        <v>0.25721883417999197</v>
      </c>
      <c r="M20" s="287">
        <v>5.24779864016146E-2</v>
      </c>
    </row>
    <row r="21" spans="1:13" x14ac:dyDescent="0.25">
      <c r="A21" s="7"/>
      <c r="B21" s="20" t="s">
        <v>81</v>
      </c>
      <c r="C21" s="13">
        <v>284483</v>
      </c>
      <c r="D21" s="13">
        <v>242658.90081403599</v>
      </c>
      <c r="E21" s="282">
        <v>1.1723575728961899</v>
      </c>
      <c r="F21" s="15">
        <v>8660.9501459999992</v>
      </c>
      <c r="G21" s="15">
        <v>8098.9768193557202</v>
      </c>
      <c r="H21" s="282">
        <v>1.06938818806114</v>
      </c>
      <c r="I21" s="13">
        <v>29654992.722095001</v>
      </c>
      <c r="J21" s="282">
        <v>0.248039017857028</v>
      </c>
      <c r="K21" s="15">
        <v>1069593.9861765199</v>
      </c>
      <c r="L21" s="282">
        <v>0.3022983362269</v>
      </c>
      <c r="M21" s="287">
        <v>0.150368277070769</v>
      </c>
    </row>
    <row r="22" spans="1:13" x14ac:dyDescent="0.25">
      <c r="A22" s="7"/>
      <c r="B22" s="20" t="s">
        <v>82</v>
      </c>
      <c r="C22" s="13">
        <v>602850</v>
      </c>
      <c r="D22" s="13">
        <v>546243.23217936105</v>
      </c>
      <c r="E22" s="282">
        <v>1.1036292341688001</v>
      </c>
      <c r="F22" s="15">
        <v>13356.111583</v>
      </c>
      <c r="G22" s="15">
        <v>12937.4641860104</v>
      </c>
      <c r="H22" s="282">
        <v>1.0323593086690299</v>
      </c>
      <c r="I22" s="13">
        <v>23243387.402513999</v>
      </c>
      <c r="J22" s="282">
        <v>0.19441134371597699</v>
      </c>
      <c r="K22" s="15">
        <v>581964.63515661506</v>
      </c>
      <c r="L22" s="282">
        <v>0.16448011415960301</v>
      </c>
      <c r="M22" s="287">
        <v>0.24020123068705301</v>
      </c>
    </row>
    <row r="23" spans="1:13" x14ac:dyDescent="0.25">
      <c r="A23" s="7"/>
      <c r="B23" s="20" t="s">
        <v>118</v>
      </c>
      <c r="C23" s="13">
        <v>1212596</v>
      </c>
      <c r="D23" s="13">
        <v>1161373.00961869</v>
      </c>
      <c r="E23" s="282">
        <v>1.04410554572654</v>
      </c>
      <c r="F23" s="15">
        <v>20293.428877999999</v>
      </c>
      <c r="G23" s="15">
        <v>19991.298494013401</v>
      </c>
      <c r="H23" s="282">
        <v>1.0151130945334601</v>
      </c>
      <c r="I23" s="13">
        <v>16639214.785163</v>
      </c>
      <c r="J23" s="282">
        <v>0.139173006444508</v>
      </c>
      <c r="K23" s="15">
        <v>294808.140761683</v>
      </c>
      <c r="L23" s="282">
        <v>8.3321345865995003E-2</v>
      </c>
      <c r="M23" s="287">
        <v>0.371165046894328</v>
      </c>
    </row>
    <row r="24" spans="1:13" x14ac:dyDescent="0.25">
      <c r="A24" s="7"/>
      <c r="B24" s="21" t="s">
        <v>119</v>
      </c>
      <c r="C24" s="22">
        <v>659989</v>
      </c>
      <c r="D24" s="22">
        <v>692653.63231137895</v>
      </c>
      <c r="E24" s="284">
        <v>0.95284131810241501</v>
      </c>
      <c r="F24" s="24">
        <v>8927.0821510000005</v>
      </c>
      <c r="G24" s="24">
        <v>9252.11186784042</v>
      </c>
      <c r="H24" s="284">
        <v>0.964869672839755</v>
      </c>
      <c r="I24" s="22">
        <v>4039622.5758969998</v>
      </c>
      <c r="J24" s="284">
        <v>3.3788037839983097E-2</v>
      </c>
      <c r="K24" s="24">
        <v>53677.959492479502</v>
      </c>
      <c r="L24" s="284">
        <v>1.51709508994504E-2</v>
      </c>
      <c r="M24" s="288">
        <v>0.171777763026595</v>
      </c>
    </row>
    <row r="25" spans="1:13" x14ac:dyDescent="0.25">
      <c r="A25" s="7"/>
      <c r="B25" s="12"/>
      <c r="C25" s="13"/>
      <c r="D25" s="13"/>
      <c r="E25" s="282"/>
      <c r="F25" s="15"/>
      <c r="G25" s="15"/>
      <c r="H25" s="282"/>
      <c r="I25" s="13"/>
      <c r="J25" s="282"/>
      <c r="K25" s="15"/>
      <c r="L25" s="282"/>
      <c r="M25" s="282"/>
    </row>
    <row r="26" spans="1:13" x14ac:dyDescent="0.25">
      <c r="A26" s="7" t="s">
        <v>96</v>
      </c>
      <c r="B26" s="16" t="s">
        <v>97</v>
      </c>
      <c r="C26" s="17">
        <v>1728120</v>
      </c>
      <c r="D26" s="17">
        <v>1668324.84382273</v>
      </c>
      <c r="E26" s="283">
        <v>1.03584143483727</v>
      </c>
      <c r="F26" s="19">
        <v>6480.6671539999998</v>
      </c>
      <c r="G26" s="19">
        <v>6027.7986981734903</v>
      </c>
      <c r="H26" s="283">
        <v>1.07512998998519</v>
      </c>
      <c r="I26" s="17">
        <v>51730898.607385002</v>
      </c>
      <c r="J26" s="283">
        <v>0.43268536275434999</v>
      </c>
      <c r="K26" s="19">
        <v>201401.679828272</v>
      </c>
      <c r="L26" s="283">
        <v>5.6921966196752001E-2</v>
      </c>
      <c r="M26" s="286">
        <v>0.11191410038458099</v>
      </c>
    </row>
    <row r="27" spans="1:13" x14ac:dyDescent="0.25">
      <c r="A27" s="7"/>
      <c r="B27" s="20" t="s">
        <v>98</v>
      </c>
      <c r="C27" s="13">
        <v>660948</v>
      </c>
      <c r="D27" s="13">
        <v>594284.399512731</v>
      </c>
      <c r="E27" s="282">
        <v>1.1121745759133601</v>
      </c>
      <c r="F27" s="15">
        <v>9076.5344399999994</v>
      </c>
      <c r="G27" s="15">
        <v>8337.8323222110193</v>
      </c>
      <c r="H27" s="282">
        <v>1.08859642281618</v>
      </c>
      <c r="I27" s="13">
        <v>30295810.978592001</v>
      </c>
      <c r="J27" s="282">
        <v>0.25339892242540601</v>
      </c>
      <c r="K27" s="15">
        <v>428793.06937788503</v>
      </c>
      <c r="L27" s="282">
        <v>0.1211893794597</v>
      </c>
      <c r="M27" s="287">
        <v>0.15480294718210699</v>
      </c>
    </row>
    <row r="28" spans="1:13" x14ac:dyDescent="0.25">
      <c r="A28" s="7"/>
      <c r="B28" s="20" t="s">
        <v>99</v>
      </c>
      <c r="C28" s="13">
        <v>248342</v>
      </c>
      <c r="D28" s="13">
        <v>229667.67295794899</v>
      </c>
      <c r="E28" s="282">
        <v>1.08131021140912</v>
      </c>
      <c r="F28" s="15">
        <v>7868.2878479999999</v>
      </c>
      <c r="G28" s="15">
        <v>7457.2698003332998</v>
      </c>
      <c r="H28" s="282">
        <v>1.0551164244652</v>
      </c>
      <c r="I28" s="13">
        <v>15692065.772507001</v>
      </c>
      <c r="J28" s="282">
        <v>0.131250903307777</v>
      </c>
      <c r="K28" s="15">
        <v>504368.95027924702</v>
      </c>
      <c r="L28" s="282">
        <v>0.142549319166386</v>
      </c>
      <c r="M28" s="287">
        <v>0.13845413273046001</v>
      </c>
    </row>
    <row r="29" spans="1:13" x14ac:dyDescent="0.25">
      <c r="A29" s="7"/>
      <c r="B29" s="20" t="s">
        <v>100</v>
      </c>
      <c r="C29" s="13">
        <v>160718</v>
      </c>
      <c r="D29" s="13">
        <v>150347.67176013201</v>
      </c>
      <c r="E29" s="282">
        <v>1.0689756490304201</v>
      </c>
      <c r="F29" s="15">
        <v>9940.1689580000002</v>
      </c>
      <c r="G29" s="15">
        <v>9395.3152928851705</v>
      </c>
      <c r="H29" s="282">
        <v>1.05799205754462</v>
      </c>
      <c r="I29" s="13">
        <v>12729835.757470001</v>
      </c>
      <c r="J29" s="282">
        <v>0.106474346102658</v>
      </c>
      <c r="K29" s="15">
        <v>777286.450007229</v>
      </c>
      <c r="L29" s="282">
        <v>0.21968373387069401</v>
      </c>
      <c r="M29" s="287">
        <v>0.17443652508690199</v>
      </c>
    </row>
    <row r="30" spans="1:13" x14ac:dyDescent="0.25">
      <c r="A30" s="7"/>
      <c r="B30" s="21" t="s">
        <v>120</v>
      </c>
      <c r="C30" s="22">
        <v>107387</v>
      </c>
      <c r="D30" s="22">
        <v>105385.527588634</v>
      </c>
      <c r="E30" s="284">
        <v>1.0189919095834401</v>
      </c>
      <c r="F30" s="24">
        <v>21937.378982999999</v>
      </c>
      <c r="G30" s="24">
        <v>22642.724352876299</v>
      </c>
      <c r="H30" s="284">
        <v>0.96884891769719095</v>
      </c>
      <c r="I30" s="22">
        <v>9109162.4081629999</v>
      </c>
      <c r="J30" s="284">
        <v>7.6190465409808894E-2</v>
      </c>
      <c r="K30" s="24">
        <v>1626356.50928866</v>
      </c>
      <c r="L30" s="284">
        <v>0.45965560130646699</v>
      </c>
      <c r="M30" s="288">
        <v>0.42039229461595001</v>
      </c>
    </row>
    <row r="31" spans="1:13" x14ac:dyDescent="0.25">
      <c r="A31" s="7"/>
      <c r="B31" s="12"/>
      <c r="C31" s="13"/>
      <c r="D31" s="13"/>
      <c r="E31" s="282"/>
      <c r="F31" s="15"/>
      <c r="G31" s="15"/>
      <c r="H31" s="282"/>
      <c r="I31" s="13"/>
      <c r="J31" s="282"/>
      <c r="K31" s="15"/>
      <c r="L31" s="282"/>
      <c r="M31" s="282"/>
    </row>
    <row r="32" spans="1:13" x14ac:dyDescent="0.25">
      <c r="A32" s="7" t="s">
        <v>112</v>
      </c>
      <c r="B32" s="16">
        <v>2009</v>
      </c>
      <c r="C32" s="17">
        <v>168829</v>
      </c>
      <c r="D32" s="17">
        <v>161212.546324747</v>
      </c>
      <c r="E32" s="283">
        <v>1.04724479483073</v>
      </c>
      <c r="F32" s="19">
        <v>2489.1177210000001</v>
      </c>
      <c r="G32" s="19">
        <v>2485.3379368147098</v>
      </c>
      <c r="H32" s="283">
        <v>1.00152083309448</v>
      </c>
      <c r="I32" s="17">
        <v>7673758.2891490003</v>
      </c>
      <c r="J32" s="283">
        <v>6.4184519859773595E-2</v>
      </c>
      <c r="K32" s="19">
        <v>159499.79636132999</v>
      </c>
      <c r="L32" s="283">
        <v>4.50792765214761E-2</v>
      </c>
      <c r="M32" s="286">
        <v>4.614360453586E-2</v>
      </c>
    </row>
    <row r="33" spans="1:13" x14ac:dyDescent="0.25">
      <c r="A33" s="7"/>
      <c r="B33" s="20">
        <v>2010</v>
      </c>
      <c r="C33" s="13">
        <v>307273</v>
      </c>
      <c r="D33" s="13">
        <v>296947.26975906198</v>
      </c>
      <c r="E33" s="282">
        <v>1.03477294217696</v>
      </c>
      <c r="F33" s="15">
        <v>4096.2098040000001</v>
      </c>
      <c r="G33" s="15">
        <v>3989.2402444316899</v>
      </c>
      <c r="H33" s="282">
        <v>1.0268145193104401</v>
      </c>
      <c r="I33" s="13">
        <v>12352006.245057</v>
      </c>
      <c r="J33" s="282">
        <v>0.10331412070470999</v>
      </c>
      <c r="K33" s="15">
        <v>253549.19527464799</v>
      </c>
      <c r="L33" s="282">
        <v>7.16603691436105E-2</v>
      </c>
      <c r="M33" s="287">
        <v>7.4065551211724895E-2</v>
      </c>
    </row>
    <row r="34" spans="1:13" x14ac:dyDescent="0.25">
      <c r="A34" s="7"/>
      <c r="B34" s="20">
        <v>2011</v>
      </c>
      <c r="C34" s="13">
        <v>396059</v>
      </c>
      <c r="D34" s="13">
        <v>372473.706358183</v>
      </c>
      <c r="E34" s="282">
        <v>1.06332069415696</v>
      </c>
      <c r="F34" s="15">
        <v>5397.2082019999998</v>
      </c>
      <c r="G34" s="15">
        <v>5165.5446351353503</v>
      </c>
      <c r="H34" s="282">
        <v>1.0448478492062401</v>
      </c>
      <c r="I34" s="13">
        <v>15822730.665247999</v>
      </c>
      <c r="J34" s="282">
        <v>0.13234380499780901</v>
      </c>
      <c r="K34" s="15">
        <v>345850.59036486503</v>
      </c>
      <c r="L34" s="282">
        <v>9.7747425099242294E-2</v>
      </c>
      <c r="M34" s="287">
        <v>9.5905206823303807E-2</v>
      </c>
    </row>
    <row r="35" spans="1:13" x14ac:dyDescent="0.25">
      <c r="A35" s="7"/>
      <c r="B35" s="20">
        <v>2012</v>
      </c>
      <c r="C35" s="13">
        <v>392555</v>
      </c>
      <c r="D35" s="13">
        <v>368741.46988365601</v>
      </c>
      <c r="E35" s="282">
        <v>1.0645805586332799</v>
      </c>
      <c r="F35" s="15">
        <v>6387.9950120000003</v>
      </c>
      <c r="G35" s="15">
        <v>6268.44622467109</v>
      </c>
      <c r="H35" s="282">
        <v>1.0190715183706001</v>
      </c>
      <c r="I35" s="13">
        <v>15409387.968057999</v>
      </c>
      <c r="J35" s="282">
        <v>0.12888654174334899</v>
      </c>
      <c r="K35" s="15">
        <v>404345.36094847397</v>
      </c>
      <c r="L35" s="282">
        <v>0.114279746759548</v>
      </c>
      <c r="M35" s="287">
        <v>0.116382041798403</v>
      </c>
    </row>
    <row r="36" spans="1:13" x14ac:dyDescent="0.25">
      <c r="A36" s="7"/>
      <c r="B36" s="20">
        <v>2013</v>
      </c>
      <c r="C36" s="13">
        <v>398191</v>
      </c>
      <c r="D36" s="13">
        <v>375039.597534678</v>
      </c>
      <c r="E36" s="282">
        <v>1.0617305549000899</v>
      </c>
      <c r="F36" s="15">
        <v>7607.4519440000004</v>
      </c>
      <c r="G36" s="15">
        <v>7343.1828898963404</v>
      </c>
      <c r="H36" s="282">
        <v>1.03598835247142</v>
      </c>
      <c r="I36" s="13">
        <v>16508073.549093001</v>
      </c>
      <c r="J36" s="282">
        <v>0.13807612054404</v>
      </c>
      <c r="K36" s="15">
        <v>493769.63036462403</v>
      </c>
      <c r="L36" s="282">
        <v>0.139553643408353</v>
      </c>
      <c r="M36" s="287">
        <v>0.13633595749161501</v>
      </c>
    </row>
    <row r="37" spans="1:13" x14ac:dyDescent="0.25">
      <c r="A37" s="7"/>
      <c r="B37" s="20">
        <v>2014</v>
      </c>
      <c r="C37" s="13">
        <v>409945</v>
      </c>
      <c r="D37" s="13">
        <v>386029.93544762098</v>
      </c>
      <c r="E37" s="282">
        <v>1.06195132127421</v>
      </c>
      <c r="F37" s="15">
        <v>8629.5726190000005</v>
      </c>
      <c r="G37" s="15">
        <v>8395.9973985598499</v>
      </c>
      <c r="H37" s="282">
        <v>1.02781983001569</v>
      </c>
      <c r="I37" s="13">
        <v>17008449.108389001</v>
      </c>
      <c r="J37" s="282">
        <v>0.142261340329812</v>
      </c>
      <c r="K37" s="15">
        <v>562650.64289128804</v>
      </c>
      <c r="L37" s="282">
        <v>0.15902141880120901</v>
      </c>
      <c r="M37" s="287">
        <v>0.15588285918967901</v>
      </c>
    </row>
    <row r="38" spans="1:13" x14ac:dyDescent="0.25">
      <c r="A38" s="7"/>
      <c r="B38" s="20">
        <v>2015</v>
      </c>
      <c r="C38" s="13">
        <v>420337</v>
      </c>
      <c r="D38" s="13">
        <v>391941.87157631101</v>
      </c>
      <c r="E38" s="282">
        <v>1.07244729507845</v>
      </c>
      <c r="F38" s="15">
        <v>9948.4135559999995</v>
      </c>
      <c r="G38" s="15">
        <v>9581.4552979587297</v>
      </c>
      <c r="H38" s="282">
        <v>1.03829880186567</v>
      </c>
      <c r="I38" s="13">
        <v>17326752.789386</v>
      </c>
      <c r="J38" s="282">
        <v>0.144923682322429</v>
      </c>
      <c r="K38" s="15">
        <v>630548.09656030301</v>
      </c>
      <c r="L38" s="282">
        <v>0.17821121188480499</v>
      </c>
      <c r="M38" s="287">
        <v>0.177892461865233</v>
      </c>
    </row>
    <row r="39" spans="1:13" x14ac:dyDescent="0.25">
      <c r="A39" s="7"/>
      <c r="B39" s="21">
        <v>2016</v>
      </c>
      <c r="C39" s="22">
        <v>412326</v>
      </c>
      <c r="D39" s="22">
        <v>395623.71875791502</v>
      </c>
      <c r="E39" s="284">
        <v>1.04221759325888</v>
      </c>
      <c r="F39" s="24">
        <v>10747.068525000001</v>
      </c>
      <c r="G39" s="24">
        <v>10631.735839011501</v>
      </c>
      <c r="H39" s="284">
        <v>1.0108479638447501</v>
      </c>
      <c r="I39" s="22">
        <v>17456614.909736998</v>
      </c>
      <c r="J39" s="284">
        <v>0.14600986949807701</v>
      </c>
      <c r="K39" s="24">
        <v>687993.346015763</v>
      </c>
      <c r="L39" s="284">
        <v>0.19444690838175499</v>
      </c>
      <c r="M39" s="288">
        <v>0.19739231708418101</v>
      </c>
    </row>
    <row r="40" spans="1:13" x14ac:dyDescent="0.25">
      <c r="A40" s="7"/>
      <c r="B40" s="12"/>
      <c r="C40" s="13"/>
      <c r="D40" s="13"/>
      <c r="E40" s="14"/>
      <c r="F40" s="15"/>
      <c r="G40" s="15"/>
      <c r="H40" s="14"/>
      <c r="I40" s="13"/>
      <c r="J40" s="14"/>
      <c r="K40" s="15"/>
      <c r="L40" s="14"/>
      <c r="M40" s="14"/>
    </row>
    <row r="41" spans="1:13" x14ac:dyDescent="0.25">
      <c r="A41" s="7"/>
      <c r="B41" s="386" t="s">
        <v>121</v>
      </c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</row>
    <row r="42" spans="1:13" x14ac:dyDescent="0.25">
      <c r="A42" s="7" t="s">
        <v>117</v>
      </c>
      <c r="B42" s="16" t="s">
        <v>76</v>
      </c>
      <c r="C42" s="17">
        <v>1958</v>
      </c>
      <c r="D42" s="17">
        <v>1439.33253577544</v>
      </c>
      <c r="E42" s="283">
        <v>1.36035276861516</v>
      </c>
      <c r="F42" s="19">
        <v>67.198832999999993</v>
      </c>
      <c r="G42" s="19">
        <v>53.288772953560198</v>
      </c>
      <c r="H42" s="283">
        <v>1.2610317197313201</v>
      </c>
      <c r="I42" s="17">
        <v>1677826.4480330001</v>
      </c>
      <c r="J42" s="283">
        <v>2.3096507778912E-2</v>
      </c>
      <c r="K42" s="19">
        <v>62026.954821906402</v>
      </c>
      <c r="L42" s="283">
        <v>2.5465174550420199E-2</v>
      </c>
      <c r="M42" s="286">
        <v>1.2622250253560301E-3</v>
      </c>
    </row>
    <row r="43" spans="1:13" x14ac:dyDescent="0.25">
      <c r="A43" s="7"/>
      <c r="B43" s="20" t="s">
        <v>77</v>
      </c>
      <c r="C43" s="13">
        <v>2962</v>
      </c>
      <c r="D43" s="13">
        <v>2018.3822589341</v>
      </c>
      <c r="E43" s="282">
        <v>1.4675119080586001</v>
      </c>
      <c r="F43" s="15">
        <v>84.728106999999994</v>
      </c>
      <c r="G43" s="15">
        <v>62.452524025081502</v>
      </c>
      <c r="H43" s="282">
        <v>1.35668026749363</v>
      </c>
      <c r="I43" s="13">
        <v>2080061.504245</v>
      </c>
      <c r="J43" s="282">
        <v>2.86335674167803E-2</v>
      </c>
      <c r="K43" s="15">
        <v>64925.068853146302</v>
      </c>
      <c r="L43" s="282">
        <v>2.6654995651334199E-2</v>
      </c>
      <c r="M43" s="287">
        <v>1.4792823019175901E-3</v>
      </c>
    </row>
    <row r="44" spans="1:13" x14ac:dyDescent="0.25">
      <c r="A44" s="7"/>
      <c r="B44" s="20" t="s">
        <v>78</v>
      </c>
      <c r="C44" s="13">
        <v>3737</v>
      </c>
      <c r="D44" s="13">
        <v>3073.0228649033102</v>
      </c>
      <c r="E44" s="282">
        <v>1.21606644801765</v>
      </c>
      <c r="F44" s="15">
        <v>83.808334000000002</v>
      </c>
      <c r="G44" s="15">
        <v>80.649055697090702</v>
      </c>
      <c r="H44" s="282">
        <v>1.0391731592589899</v>
      </c>
      <c r="I44" s="13">
        <v>2156887.2725999998</v>
      </c>
      <c r="J44" s="282">
        <v>2.9691130288382699E-2</v>
      </c>
      <c r="K44" s="15">
        <v>57124.220089945797</v>
      </c>
      <c r="L44" s="282">
        <v>2.3452356154252601E-2</v>
      </c>
      <c r="M44" s="287">
        <v>1.9102946217379401E-3</v>
      </c>
    </row>
    <row r="45" spans="1:13" x14ac:dyDescent="0.25">
      <c r="A45" s="7"/>
      <c r="B45" s="20" t="s">
        <v>79</v>
      </c>
      <c r="C45" s="13">
        <v>18606</v>
      </c>
      <c r="D45" s="13">
        <v>13459.7463629428</v>
      </c>
      <c r="E45" s="282">
        <v>1.3823440277616099</v>
      </c>
      <c r="F45" s="15">
        <v>378.72884499999998</v>
      </c>
      <c r="G45" s="15">
        <v>334.71961116581002</v>
      </c>
      <c r="H45" s="282">
        <v>1.13148089435485</v>
      </c>
      <c r="I45" s="13">
        <v>6301095.9784300001</v>
      </c>
      <c r="J45" s="282">
        <v>8.67391931102858E-2</v>
      </c>
      <c r="K45" s="15">
        <v>163817.737366496</v>
      </c>
      <c r="L45" s="282">
        <v>6.7255393860144494E-2</v>
      </c>
      <c r="M45" s="287">
        <v>7.9283392405960496E-3</v>
      </c>
    </row>
    <row r="46" spans="1:13" x14ac:dyDescent="0.25">
      <c r="A46" s="7"/>
      <c r="B46" s="20" t="s">
        <v>80</v>
      </c>
      <c r="C46" s="13">
        <v>74286</v>
      </c>
      <c r="D46" s="13">
        <v>50762.984549557797</v>
      </c>
      <c r="E46" s="282">
        <v>1.4633891340151099</v>
      </c>
      <c r="F46" s="15">
        <v>2378.2093380000001</v>
      </c>
      <c r="G46" s="15">
        <v>2072.7684094614301</v>
      </c>
      <c r="H46" s="282">
        <v>1.1473589269039199</v>
      </c>
      <c r="I46" s="13">
        <v>14032791.325959999</v>
      </c>
      <c r="J46" s="282">
        <v>0.193171632500997</v>
      </c>
      <c r="K46" s="15">
        <v>602331.17246933002</v>
      </c>
      <c r="L46" s="282">
        <v>0.24728714295472001</v>
      </c>
      <c r="M46" s="287">
        <v>4.90966485655367E-2</v>
      </c>
    </row>
    <row r="47" spans="1:13" x14ac:dyDescent="0.25">
      <c r="A47" s="7"/>
      <c r="B47" s="20" t="s">
        <v>81</v>
      </c>
      <c r="C47" s="13">
        <v>201362</v>
      </c>
      <c r="D47" s="13">
        <v>166113.29700205501</v>
      </c>
      <c r="E47" s="282">
        <v>1.21219675747878</v>
      </c>
      <c r="F47" s="15">
        <v>6904.3114420000002</v>
      </c>
      <c r="G47" s="15">
        <v>6361.0546947402199</v>
      </c>
      <c r="H47" s="282">
        <v>1.0854035648693601</v>
      </c>
      <c r="I47" s="13">
        <v>18461550.438469</v>
      </c>
      <c r="J47" s="282">
        <v>0.25413673971629303</v>
      </c>
      <c r="K47" s="15">
        <v>778318.01858768996</v>
      </c>
      <c r="L47" s="282">
        <v>0.31953856603117903</v>
      </c>
      <c r="M47" s="287">
        <v>0.15067118228368101</v>
      </c>
    </row>
    <row r="48" spans="1:13" x14ac:dyDescent="0.25">
      <c r="A48" s="7"/>
      <c r="B48" s="20" t="s">
        <v>82</v>
      </c>
      <c r="C48" s="13">
        <v>428823</v>
      </c>
      <c r="D48" s="13">
        <v>386376.48030376801</v>
      </c>
      <c r="E48" s="282">
        <v>1.10985792836785</v>
      </c>
      <c r="F48" s="15">
        <v>10935.314324000001</v>
      </c>
      <c r="G48" s="15">
        <v>10602.5256177475</v>
      </c>
      <c r="H48" s="282">
        <v>1.03138768235518</v>
      </c>
      <c r="I48" s="13">
        <v>15100118.728653001</v>
      </c>
      <c r="J48" s="282">
        <v>0.207864174562093</v>
      </c>
      <c r="K48" s="15">
        <v>447413.85456353001</v>
      </c>
      <c r="L48" s="282">
        <v>0.18368581748773399</v>
      </c>
      <c r="M48" s="287">
        <v>0.25113682347991101</v>
      </c>
    </row>
    <row r="49" spans="1:13" x14ac:dyDescent="0.25">
      <c r="A49" s="7"/>
      <c r="B49" s="20" t="s">
        <v>118</v>
      </c>
      <c r="C49" s="13">
        <v>816900</v>
      </c>
      <c r="D49" s="13">
        <v>782342.58966757299</v>
      </c>
      <c r="E49" s="282">
        <v>1.0441717104358501</v>
      </c>
      <c r="F49" s="15">
        <v>16100.265960000001</v>
      </c>
      <c r="G49" s="15">
        <v>15869.071490767001</v>
      </c>
      <c r="H49" s="282">
        <v>1.01456887186925</v>
      </c>
      <c r="I49" s="13">
        <v>10384823.786674</v>
      </c>
      <c r="J49" s="282">
        <v>0.14295469215706899</v>
      </c>
      <c r="K49" s="15">
        <v>222483.99566727399</v>
      </c>
      <c r="L49" s="282">
        <v>9.1340834006913299E-2</v>
      </c>
      <c r="M49" s="287">
        <v>0.37588291218989001</v>
      </c>
    </row>
    <row r="50" spans="1:13" x14ac:dyDescent="0.25">
      <c r="A50" s="7"/>
      <c r="B50" s="21" t="s">
        <v>119</v>
      </c>
      <c r="C50" s="22">
        <v>417172</v>
      </c>
      <c r="D50" s="22">
        <v>449004.24502196902</v>
      </c>
      <c r="E50" s="284">
        <v>0.92910480162517906</v>
      </c>
      <c r="F50" s="24">
        <v>6485.6089860000002</v>
      </c>
      <c r="G50" s="24">
        <v>6781.5940747257</v>
      </c>
      <c r="H50" s="284">
        <v>0.956354643839742</v>
      </c>
      <c r="I50" s="22">
        <v>2449006.3137650001</v>
      </c>
      <c r="J50" s="284">
        <v>3.3712362469187497E-2</v>
      </c>
      <c r="K50" s="24">
        <v>37315.1000881156</v>
      </c>
      <c r="L50" s="284">
        <v>1.5319719303303E-2</v>
      </c>
      <c r="M50" s="288">
        <v>0.16063229229137399</v>
      </c>
    </row>
    <row r="51" spans="1:13" x14ac:dyDescent="0.25">
      <c r="A51" s="7"/>
      <c r="B51" s="12"/>
      <c r="C51" s="13"/>
      <c r="D51" s="13"/>
      <c r="E51" s="282"/>
      <c r="F51" s="15"/>
      <c r="G51" s="15"/>
      <c r="H51" s="282"/>
      <c r="I51" s="13"/>
      <c r="J51" s="282"/>
      <c r="K51" s="15"/>
      <c r="L51" s="282"/>
      <c r="M51" s="282"/>
    </row>
    <row r="52" spans="1:13" x14ac:dyDescent="0.25">
      <c r="A52" s="7" t="s">
        <v>96</v>
      </c>
      <c r="B52" s="16" t="s">
        <v>97</v>
      </c>
      <c r="C52" s="17">
        <v>1062451</v>
      </c>
      <c r="D52" s="17">
        <v>1036607.9777600199</v>
      </c>
      <c r="E52" s="283">
        <v>1.02493037174557</v>
      </c>
      <c r="F52" s="19">
        <v>4155.0514910000002</v>
      </c>
      <c r="G52" s="19">
        <v>3864.9577347395998</v>
      </c>
      <c r="H52" s="283">
        <v>1.0750574200729099</v>
      </c>
      <c r="I52" s="17">
        <v>29249576.554207001</v>
      </c>
      <c r="J52" s="283">
        <v>0.40264180672924699</v>
      </c>
      <c r="K52" s="19">
        <v>114903.404116509</v>
      </c>
      <c r="L52" s="283">
        <v>4.7173607839780099E-2</v>
      </c>
      <c r="M52" s="286">
        <v>9.1547357995709802E-2</v>
      </c>
    </row>
    <row r="53" spans="1:13" x14ac:dyDescent="0.25">
      <c r="A53" s="7"/>
      <c r="B53" s="20" t="s">
        <v>98</v>
      </c>
      <c r="C53" s="13">
        <v>490460</v>
      </c>
      <c r="D53" s="13">
        <v>432725.57820815401</v>
      </c>
      <c r="E53" s="282">
        <v>1.1334204047537799</v>
      </c>
      <c r="F53" s="15">
        <v>6757.6656929999999</v>
      </c>
      <c r="G53" s="15">
        <v>6098.6663247378101</v>
      </c>
      <c r="H53" s="282">
        <v>1.1080563082438399</v>
      </c>
      <c r="I53" s="13">
        <v>18799872.465551</v>
      </c>
      <c r="J53" s="282">
        <v>0.258793989778978</v>
      </c>
      <c r="K53" s="15">
        <v>266687.80752341897</v>
      </c>
      <c r="L53" s="282">
        <v>0.109488714842635</v>
      </c>
      <c r="M53" s="287">
        <v>0.144456117672078</v>
      </c>
    </row>
    <row r="54" spans="1:13" x14ac:dyDescent="0.25">
      <c r="A54" s="7"/>
      <c r="B54" s="20" t="s">
        <v>99</v>
      </c>
      <c r="C54" s="13">
        <v>195881</v>
      </c>
      <c r="D54" s="13">
        <v>179595.70242409501</v>
      </c>
      <c r="E54" s="282">
        <v>1.09067754604422</v>
      </c>
      <c r="F54" s="15">
        <v>6233.1645500000004</v>
      </c>
      <c r="G54" s="15">
        <v>5880.2674700949201</v>
      </c>
      <c r="H54" s="282">
        <v>1.0600137802744201</v>
      </c>
      <c r="I54" s="13">
        <v>9812255.1640150007</v>
      </c>
      <c r="J54" s="282">
        <v>0.13507286643981001</v>
      </c>
      <c r="K54" s="15">
        <v>318659.83275662898</v>
      </c>
      <c r="L54" s="282">
        <v>0.13082583671332099</v>
      </c>
      <c r="M54" s="287">
        <v>0.13928301113274</v>
      </c>
    </row>
    <row r="55" spans="1:13" x14ac:dyDescent="0.25">
      <c r="A55" s="7"/>
      <c r="B55" s="20" t="s">
        <v>100</v>
      </c>
      <c r="C55" s="13">
        <v>127853</v>
      </c>
      <c r="D55" s="13">
        <v>118785.69752577601</v>
      </c>
      <c r="E55" s="282">
        <v>1.07633328475642</v>
      </c>
      <c r="F55" s="15">
        <v>7975.1171139999997</v>
      </c>
      <c r="G55" s="15">
        <v>7482.6674049378498</v>
      </c>
      <c r="H55" s="282">
        <v>1.06581205369855</v>
      </c>
      <c r="I55" s="13">
        <v>8152570.7092190003</v>
      </c>
      <c r="J55" s="282">
        <v>0.112226096462095</v>
      </c>
      <c r="K55" s="15">
        <v>504494.95516213001</v>
      </c>
      <c r="L55" s="282">
        <v>0.20712047092908001</v>
      </c>
      <c r="M55" s="287">
        <v>0.17723827236854001</v>
      </c>
    </row>
    <row r="56" spans="1:13" x14ac:dyDescent="0.25">
      <c r="A56" s="7"/>
      <c r="B56" s="21" t="s">
        <v>120</v>
      </c>
      <c r="C56" s="22">
        <v>89161</v>
      </c>
      <c r="D56" s="22">
        <v>86875.124649430101</v>
      </c>
      <c r="E56" s="284">
        <v>1.0263121964980699</v>
      </c>
      <c r="F56" s="24">
        <v>18297.175320999999</v>
      </c>
      <c r="G56" s="24">
        <v>18891.565316773202</v>
      </c>
      <c r="H56" s="284">
        <v>0.96853675247092896</v>
      </c>
      <c r="I56" s="22">
        <v>6629886.903837</v>
      </c>
      <c r="J56" s="284">
        <v>9.1265240589869401E-2</v>
      </c>
      <c r="K56" s="24">
        <v>1231010.1229487499</v>
      </c>
      <c r="L56" s="284">
        <v>0.50539136967518405</v>
      </c>
      <c r="M56" s="288">
        <v>0.44747524083093199</v>
      </c>
    </row>
    <row r="57" spans="1:13" x14ac:dyDescent="0.25">
      <c r="A57" s="7"/>
      <c r="B57" s="12"/>
      <c r="C57" s="13"/>
      <c r="D57" s="13"/>
      <c r="E57" s="282"/>
      <c r="F57" s="15"/>
      <c r="G57" s="15"/>
      <c r="H57" s="282"/>
      <c r="I57" s="13"/>
      <c r="J57" s="282"/>
      <c r="K57" s="15"/>
      <c r="L57" s="282"/>
      <c r="M57" s="282"/>
    </row>
    <row r="58" spans="1:13" x14ac:dyDescent="0.25">
      <c r="A58" s="7" t="s">
        <v>112</v>
      </c>
      <c r="B58" s="16">
        <v>2009</v>
      </c>
      <c r="C58" s="17">
        <v>108681</v>
      </c>
      <c r="D58" s="17">
        <v>102840.37416745001</v>
      </c>
      <c r="E58" s="283">
        <v>1.0567931211825401</v>
      </c>
      <c r="F58" s="19">
        <v>2019.7654460000001</v>
      </c>
      <c r="G58" s="19">
        <v>2008.2922843246999</v>
      </c>
      <c r="H58" s="283">
        <v>1.0057128943654501</v>
      </c>
      <c r="I58" s="17">
        <v>4598489.2439209996</v>
      </c>
      <c r="J58" s="283">
        <v>6.33015665702365E-2</v>
      </c>
      <c r="K58" s="19">
        <v>116875.992112546</v>
      </c>
      <c r="L58" s="283">
        <v>4.7983454103866001E-2</v>
      </c>
      <c r="M58" s="286">
        <v>4.7569434216719199E-2</v>
      </c>
    </row>
    <row r="59" spans="1:13" x14ac:dyDescent="0.25">
      <c r="A59" s="7"/>
      <c r="B59" s="20">
        <v>2010</v>
      </c>
      <c r="C59" s="13">
        <v>221044</v>
      </c>
      <c r="D59" s="13">
        <v>214972.34343977101</v>
      </c>
      <c r="E59" s="282">
        <v>1.0282438962290501</v>
      </c>
      <c r="F59" s="15">
        <v>3343.7004860000002</v>
      </c>
      <c r="G59" s="15">
        <v>3247.9034607364001</v>
      </c>
      <c r="H59" s="282">
        <v>1.0294950346959799</v>
      </c>
      <c r="I59" s="13">
        <v>7997054.5820490001</v>
      </c>
      <c r="J59" s="282">
        <v>0.110085303267937</v>
      </c>
      <c r="K59" s="15">
        <v>184046.269984274</v>
      </c>
      <c r="L59" s="282">
        <v>7.5560220616344806E-2</v>
      </c>
      <c r="M59" s="287">
        <v>7.6931496089328602E-2</v>
      </c>
    </row>
    <row r="60" spans="1:13" x14ac:dyDescent="0.25">
      <c r="A60" s="7"/>
      <c r="B60" s="20">
        <v>2011</v>
      </c>
      <c r="C60" s="13">
        <v>268461</v>
      </c>
      <c r="D60" s="13">
        <v>252976.26861989099</v>
      </c>
      <c r="E60" s="282">
        <v>1.0612102133713399</v>
      </c>
      <c r="F60" s="15">
        <v>4309.5860400000001</v>
      </c>
      <c r="G60" s="15">
        <v>4118.6952673101996</v>
      </c>
      <c r="H60" s="282">
        <v>1.0463473892338899</v>
      </c>
      <c r="I60" s="13">
        <v>9782614.0554530006</v>
      </c>
      <c r="J60" s="282">
        <v>0.13466483490872899</v>
      </c>
      <c r="K60" s="15">
        <v>245171.26604158399</v>
      </c>
      <c r="L60" s="282">
        <v>0.10065509587601799</v>
      </c>
      <c r="M60" s="287">
        <v>9.7557514464536907E-2</v>
      </c>
    </row>
    <row r="61" spans="1:13" x14ac:dyDescent="0.25">
      <c r="A61" s="7"/>
      <c r="B61" s="20">
        <v>2012</v>
      </c>
      <c r="C61" s="13">
        <v>268007</v>
      </c>
      <c r="D61" s="13">
        <v>253095.30719897299</v>
      </c>
      <c r="E61" s="282">
        <v>1.05891730260057</v>
      </c>
      <c r="F61" s="15">
        <v>5070.4463889999997</v>
      </c>
      <c r="G61" s="15">
        <v>4974.2818155921104</v>
      </c>
      <c r="H61" s="282">
        <v>1.01933235328695</v>
      </c>
      <c r="I61" s="13">
        <v>9496270.2960260008</v>
      </c>
      <c r="J61" s="282">
        <v>0.13072310370357301</v>
      </c>
      <c r="K61" s="15">
        <v>282572.30095974199</v>
      </c>
      <c r="L61" s="282">
        <v>0.116010095735223</v>
      </c>
      <c r="M61" s="287">
        <v>0.11782337334517901</v>
      </c>
    </row>
    <row r="62" spans="1:13" x14ac:dyDescent="0.25">
      <c r="A62" s="7"/>
      <c r="B62" s="20">
        <v>2013</v>
      </c>
      <c r="C62" s="13">
        <v>269921</v>
      </c>
      <c r="D62" s="13">
        <v>253132.93703189501</v>
      </c>
      <c r="E62" s="282">
        <v>1.0663211321488</v>
      </c>
      <c r="F62" s="15">
        <v>5968.53244</v>
      </c>
      <c r="G62" s="15">
        <v>5756.0918890553503</v>
      </c>
      <c r="H62" s="282">
        <v>1.03690708123485</v>
      </c>
      <c r="I62" s="13">
        <v>10016351.564168001</v>
      </c>
      <c r="J62" s="282">
        <v>0.13788240261043599</v>
      </c>
      <c r="K62" s="15">
        <v>339428.48368524999</v>
      </c>
      <c r="L62" s="282">
        <v>0.13935240911386201</v>
      </c>
      <c r="M62" s="287">
        <v>0.13634172505616199</v>
      </c>
    </row>
    <row r="63" spans="1:13" x14ac:dyDescent="0.25">
      <c r="A63" s="7"/>
      <c r="B63" s="20">
        <v>2014</v>
      </c>
      <c r="C63" s="13">
        <v>275466</v>
      </c>
      <c r="D63" s="13">
        <v>257779.28076288599</v>
      </c>
      <c r="E63" s="282">
        <v>1.0686118728579399</v>
      </c>
      <c r="F63" s="15">
        <v>6718.7316229999997</v>
      </c>
      <c r="G63" s="15">
        <v>6528.18286044257</v>
      </c>
      <c r="H63" s="282">
        <v>1.0291886374249799</v>
      </c>
      <c r="I63" s="13">
        <v>10197159.260512</v>
      </c>
      <c r="J63" s="282">
        <v>0.140371352745887</v>
      </c>
      <c r="K63" s="15">
        <v>382503.37361177697</v>
      </c>
      <c r="L63" s="282">
        <v>0.15703681090125601</v>
      </c>
      <c r="M63" s="287">
        <v>0.15462986516375399</v>
      </c>
    </row>
    <row r="64" spans="1:13" x14ac:dyDescent="0.25">
      <c r="A64" s="7"/>
      <c r="B64" s="20">
        <v>2015</v>
      </c>
      <c r="C64" s="13">
        <v>281240</v>
      </c>
      <c r="D64" s="13">
        <v>259792.67752752901</v>
      </c>
      <c r="E64" s="282">
        <v>1.08255553111268</v>
      </c>
      <c r="F64" s="15">
        <v>7733.7842190000001</v>
      </c>
      <c r="G64" s="15">
        <v>7402.5717395961201</v>
      </c>
      <c r="H64" s="282">
        <v>1.0447428935584999</v>
      </c>
      <c r="I64" s="13">
        <v>10287787.656757999</v>
      </c>
      <c r="J64" s="282">
        <v>0.14161891888202699</v>
      </c>
      <c r="K64" s="15">
        <v>424964.77928341401</v>
      </c>
      <c r="L64" s="282">
        <v>0.17446934664622499</v>
      </c>
      <c r="M64" s="287">
        <v>0.17534108563269701</v>
      </c>
    </row>
    <row r="65" spans="1:13" x14ac:dyDescent="0.25">
      <c r="A65" s="7"/>
      <c r="B65" s="21">
        <v>2016</v>
      </c>
      <c r="C65" s="22">
        <v>272986</v>
      </c>
      <c r="D65" s="22">
        <v>260000.891819084</v>
      </c>
      <c r="E65" s="284">
        <v>1.0499425524661301</v>
      </c>
      <c r="F65" s="24">
        <v>8253.6275260000002</v>
      </c>
      <c r="G65" s="24">
        <v>8182.1049342259803</v>
      </c>
      <c r="H65" s="284">
        <v>1.0087413437433299</v>
      </c>
      <c r="I65" s="22">
        <v>10268435.137941999</v>
      </c>
      <c r="J65" s="284">
        <v>0.14135251731117399</v>
      </c>
      <c r="K65" s="24">
        <v>460193.65682884603</v>
      </c>
      <c r="L65" s="284">
        <v>0.18893256700720501</v>
      </c>
      <c r="M65" s="288">
        <v>0.193805506031624</v>
      </c>
    </row>
    <row r="66" spans="1:13" x14ac:dyDescent="0.25">
      <c r="A66" s="7"/>
      <c r="B66" s="12"/>
      <c r="C66" s="13"/>
      <c r="D66" s="13"/>
      <c r="E66" s="14"/>
      <c r="F66" s="15"/>
      <c r="G66" s="15"/>
      <c r="H66" s="14"/>
      <c r="I66" s="13"/>
      <c r="J66" s="14"/>
      <c r="K66" s="15"/>
      <c r="L66" s="14"/>
      <c r="M66" s="14"/>
    </row>
    <row r="67" spans="1:13" x14ac:dyDescent="0.25">
      <c r="A67" s="7"/>
      <c r="B67" s="386" t="s">
        <v>122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</row>
    <row r="68" spans="1:13" x14ac:dyDescent="0.25">
      <c r="A68" s="7" t="s">
        <v>117</v>
      </c>
      <c r="B68" s="16" t="s">
        <v>76</v>
      </c>
      <c r="C68" s="17">
        <v>759</v>
      </c>
      <c r="D68" s="17">
        <v>559.63362332141003</v>
      </c>
      <c r="E68" s="283">
        <v>1.35624445774962</v>
      </c>
      <c r="F68" s="19">
        <v>25.651236999999998</v>
      </c>
      <c r="G68" s="19">
        <v>20.574670931899199</v>
      </c>
      <c r="H68" s="283">
        <v>1.24673862755346</v>
      </c>
      <c r="I68" s="17">
        <v>1562142.2034740001</v>
      </c>
      <c r="J68" s="283">
        <v>3.3298271993101702E-2</v>
      </c>
      <c r="K68" s="19">
        <v>57615.428594057601</v>
      </c>
      <c r="L68" s="283">
        <v>5.2261236852213101E-2</v>
      </c>
      <c r="M68" s="286">
        <v>1.76715586260357E-3</v>
      </c>
    </row>
    <row r="69" spans="1:13" x14ac:dyDescent="0.25">
      <c r="A69" s="7"/>
      <c r="B69" s="20" t="s">
        <v>77</v>
      </c>
      <c r="C69" s="13">
        <v>1268</v>
      </c>
      <c r="D69" s="13">
        <v>899.82315769651996</v>
      </c>
      <c r="E69" s="282">
        <v>1.4091657779135001</v>
      </c>
      <c r="F69" s="15">
        <v>32.461227999999998</v>
      </c>
      <c r="G69" s="15">
        <v>26.956296698676098</v>
      </c>
      <c r="H69" s="282">
        <v>1.2042168982950201</v>
      </c>
      <c r="I69" s="13">
        <v>1887887.0977489999</v>
      </c>
      <c r="J69" s="282">
        <v>4.02417769223017E-2</v>
      </c>
      <c r="K69" s="15">
        <v>57185.011777485</v>
      </c>
      <c r="L69" s="282">
        <v>5.1870818595420101E-2</v>
      </c>
      <c r="M69" s="287">
        <v>2.31527288591E-3</v>
      </c>
    </row>
    <row r="70" spans="1:13" x14ac:dyDescent="0.25">
      <c r="A70" s="7"/>
      <c r="B70" s="20" t="s">
        <v>78</v>
      </c>
      <c r="C70" s="13">
        <v>1818</v>
      </c>
      <c r="D70" s="13">
        <v>1469.59902682559</v>
      </c>
      <c r="E70" s="282">
        <v>1.23707213111523</v>
      </c>
      <c r="F70" s="15">
        <v>36.893613000000002</v>
      </c>
      <c r="G70" s="15">
        <v>37.1003115560667</v>
      </c>
      <c r="H70" s="282">
        <v>0.99442865713528295</v>
      </c>
      <c r="I70" s="13">
        <v>1885161.1358380001</v>
      </c>
      <c r="J70" s="282">
        <v>4.0183670931084298E-2</v>
      </c>
      <c r="K70" s="15">
        <v>48057.066440523799</v>
      </c>
      <c r="L70" s="282">
        <v>4.35911316284089E-2</v>
      </c>
      <c r="M70" s="287">
        <v>3.1865410284192801E-3</v>
      </c>
    </row>
    <row r="71" spans="1:13" x14ac:dyDescent="0.25">
      <c r="A71" s="7"/>
      <c r="B71" s="20" t="s">
        <v>79</v>
      </c>
      <c r="C71" s="13">
        <v>8494</v>
      </c>
      <c r="D71" s="13">
        <v>6019.5550203372004</v>
      </c>
      <c r="E71" s="282">
        <v>1.41106775688615</v>
      </c>
      <c r="F71" s="15">
        <v>165.06599199999999</v>
      </c>
      <c r="G71" s="15">
        <v>138.83415485302999</v>
      </c>
      <c r="H71" s="282">
        <v>1.1889436873421999</v>
      </c>
      <c r="I71" s="13">
        <v>4861671.3806530004</v>
      </c>
      <c r="J71" s="282">
        <v>0.10363029410129899</v>
      </c>
      <c r="K71" s="15">
        <v>117317.05739082499</v>
      </c>
      <c r="L71" s="282">
        <v>0.10641480368574301</v>
      </c>
      <c r="M71" s="287">
        <v>1.1924447855822799E-2</v>
      </c>
    </row>
    <row r="72" spans="1:13" x14ac:dyDescent="0.25">
      <c r="A72" s="7"/>
      <c r="B72" s="20" t="s">
        <v>80</v>
      </c>
      <c r="C72" s="13">
        <v>31709</v>
      </c>
      <c r="D72" s="13">
        <v>25379.261318411998</v>
      </c>
      <c r="E72" s="282">
        <v>1.24940594614532</v>
      </c>
      <c r="F72" s="15">
        <v>812.71909800000003</v>
      </c>
      <c r="G72" s="15">
        <v>753.74529191664794</v>
      </c>
      <c r="H72" s="282">
        <v>1.07824102746087</v>
      </c>
      <c r="I72" s="13">
        <v>9535031.6914659999</v>
      </c>
      <c r="J72" s="282">
        <v>0.20324659177583199</v>
      </c>
      <c r="K72" s="15">
        <v>307762.21939027897</v>
      </c>
      <c r="L72" s="282">
        <v>0.27916192995875899</v>
      </c>
      <c r="M72" s="287">
        <v>6.4739087003098605E-2</v>
      </c>
    </row>
    <row r="73" spans="1:13" x14ac:dyDescent="0.25">
      <c r="A73" s="7"/>
      <c r="B73" s="20" t="s">
        <v>81</v>
      </c>
      <c r="C73" s="13">
        <v>83121</v>
      </c>
      <c r="D73" s="13">
        <v>76545.603811980996</v>
      </c>
      <c r="E73" s="282">
        <v>1.0859016829257799</v>
      </c>
      <c r="F73" s="15">
        <v>1756.638704</v>
      </c>
      <c r="G73" s="15">
        <v>1737.9221246155</v>
      </c>
      <c r="H73" s="282">
        <v>1.01076951557231</v>
      </c>
      <c r="I73" s="13">
        <v>11193442.283625999</v>
      </c>
      <c r="J73" s="282">
        <v>0.23859689909816001</v>
      </c>
      <c r="K73" s="15">
        <v>291275.96758883301</v>
      </c>
      <c r="L73" s="282">
        <v>0.26420774266508901</v>
      </c>
      <c r="M73" s="287">
        <v>0.14926990965873199</v>
      </c>
    </row>
    <row r="74" spans="1:13" x14ac:dyDescent="0.25">
      <c r="A74" s="7"/>
      <c r="B74" s="20" t="s">
        <v>82</v>
      </c>
      <c r="C74" s="13">
        <v>174027</v>
      </c>
      <c r="D74" s="13">
        <v>159866.75187559301</v>
      </c>
      <c r="E74" s="282">
        <v>1.0885753163698899</v>
      </c>
      <c r="F74" s="15">
        <v>2420.7972589999999</v>
      </c>
      <c r="G74" s="15">
        <v>2334.9385682628999</v>
      </c>
      <c r="H74" s="282">
        <v>1.0367712846513899</v>
      </c>
      <c r="I74" s="13">
        <v>8143268.6738609998</v>
      </c>
      <c r="J74" s="282">
        <v>0.17358008420239299</v>
      </c>
      <c r="K74" s="15">
        <v>134550.780593084</v>
      </c>
      <c r="L74" s="282">
        <v>0.12204699999316899</v>
      </c>
      <c r="M74" s="287">
        <v>0.20054757587046901</v>
      </c>
    </row>
    <row r="75" spans="1:13" x14ac:dyDescent="0.25">
      <c r="A75" s="7"/>
      <c r="B75" s="20" t="s">
        <v>118</v>
      </c>
      <c r="C75" s="13">
        <v>395696</v>
      </c>
      <c r="D75" s="13">
        <v>379030.41995111702</v>
      </c>
      <c r="E75" s="282">
        <v>1.04396897761143</v>
      </c>
      <c r="F75" s="15">
        <v>4193.162918</v>
      </c>
      <c r="G75" s="15">
        <v>4122.2270032463603</v>
      </c>
      <c r="H75" s="282">
        <v>1.0172081534320601</v>
      </c>
      <c r="I75" s="13">
        <v>6254390.9984889999</v>
      </c>
      <c r="J75" s="282">
        <v>0.13331719235018999</v>
      </c>
      <c r="K75" s="15">
        <v>72324.145094408304</v>
      </c>
      <c r="L75" s="282">
        <v>6.5603074890647303E-2</v>
      </c>
      <c r="M75" s="287">
        <v>0.35405755163138097</v>
      </c>
    </row>
    <row r="76" spans="1:13" x14ac:dyDescent="0.25">
      <c r="A76" s="7"/>
      <c r="B76" s="21" t="s">
        <v>119</v>
      </c>
      <c r="C76" s="22">
        <v>242817</v>
      </c>
      <c r="D76" s="22">
        <v>243649.387289409</v>
      </c>
      <c r="E76" s="284">
        <v>0.99658366762720096</v>
      </c>
      <c r="F76" s="24">
        <v>2441.4731649999999</v>
      </c>
      <c r="G76" s="24">
        <v>2470.51779311472</v>
      </c>
      <c r="H76" s="284">
        <v>0.98824350579637099</v>
      </c>
      <c r="I76" s="22">
        <v>1590616.2621319999</v>
      </c>
      <c r="J76" s="284">
        <v>3.3905218625638098E-2</v>
      </c>
      <c r="K76" s="24">
        <v>16362.859404364001</v>
      </c>
      <c r="L76" s="284">
        <v>1.4842261730551899E-2</v>
      </c>
      <c r="M76" s="288">
        <v>0.212192458203564</v>
      </c>
    </row>
    <row r="77" spans="1:13" x14ac:dyDescent="0.25">
      <c r="A77" s="7"/>
      <c r="B77" s="12"/>
      <c r="C77" s="13"/>
      <c r="D77" s="13"/>
      <c r="E77" s="282"/>
      <c r="F77" s="15"/>
      <c r="G77" s="15"/>
      <c r="H77" s="282"/>
      <c r="I77" s="13"/>
      <c r="J77" s="282"/>
      <c r="K77" s="15"/>
      <c r="L77" s="282"/>
      <c r="M77" s="282"/>
    </row>
    <row r="78" spans="1:13" x14ac:dyDescent="0.25">
      <c r="A78" s="7" t="s">
        <v>96</v>
      </c>
      <c r="B78" s="16" t="s">
        <v>97</v>
      </c>
      <c r="C78" s="17">
        <v>665669</v>
      </c>
      <c r="D78" s="17">
        <v>631716.86606270296</v>
      </c>
      <c r="E78" s="283">
        <v>1.0537458088603999</v>
      </c>
      <c r="F78" s="19">
        <v>2325.615663</v>
      </c>
      <c r="G78" s="19">
        <v>2162.84096343389</v>
      </c>
      <c r="H78" s="283">
        <v>1.0752596711076099</v>
      </c>
      <c r="I78" s="17">
        <v>22481322.053178001</v>
      </c>
      <c r="J78" s="283">
        <v>0.47920680641395602</v>
      </c>
      <c r="K78" s="19">
        <v>86498.275711762704</v>
      </c>
      <c r="L78" s="283">
        <v>7.8460006019059794E-2</v>
      </c>
      <c r="M78" s="286">
        <v>0.18576613453805299</v>
      </c>
    </row>
    <row r="79" spans="1:13" x14ac:dyDescent="0.25">
      <c r="A79" s="7"/>
      <c r="B79" s="20" t="s">
        <v>98</v>
      </c>
      <c r="C79" s="13">
        <v>170488</v>
      </c>
      <c r="D79" s="13">
        <v>161558.821304577</v>
      </c>
      <c r="E79" s="282">
        <v>1.05526890220739</v>
      </c>
      <c r="F79" s="15">
        <v>2318.868747</v>
      </c>
      <c r="G79" s="15">
        <v>2239.1659974732102</v>
      </c>
      <c r="H79" s="282">
        <v>1.03559483737103</v>
      </c>
      <c r="I79" s="13">
        <v>11495938.513041001</v>
      </c>
      <c r="J79" s="282">
        <v>0.24504484071419799</v>
      </c>
      <c r="K79" s="15">
        <v>162105.26185446599</v>
      </c>
      <c r="L79" s="282">
        <v>0.1470408481113</v>
      </c>
      <c r="M79" s="287">
        <v>0.19232168197851701</v>
      </c>
    </row>
    <row r="80" spans="1:13" x14ac:dyDescent="0.25">
      <c r="A80" s="7"/>
      <c r="B80" s="20" t="s">
        <v>99</v>
      </c>
      <c r="C80" s="13">
        <v>52461</v>
      </c>
      <c r="D80" s="13">
        <v>50071.9705338532</v>
      </c>
      <c r="E80" s="282">
        <v>1.04771191228697</v>
      </c>
      <c r="F80" s="15">
        <v>1635.123298</v>
      </c>
      <c r="G80" s="15">
        <v>1577.00233023838</v>
      </c>
      <c r="H80" s="282">
        <v>1.0368553467849599</v>
      </c>
      <c r="I80" s="13">
        <v>5879810.608492</v>
      </c>
      <c r="J80" s="282">
        <v>0.125332720973856</v>
      </c>
      <c r="K80" s="15">
        <v>185709.11752261801</v>
      </c>
      <c r="L80" s="282">
        <v>0.168451201584328</v>
      </c>
      <c r="M80" s="287">
        <v>0.135448529040606</v>
      </c>
    </row>
    <row r="81" spans="1:13" x14ac:dyDescent="0.25">
      <c r="A81" s="7"/>
      <c r="B81" s="20" t="s">
        <v>100</v>
      </c>
      <c r="C81" s="13">
        <v>32865</v>
      </c>
      <c r="D81" s="13">
        <v>31561.9742343568</v>
      </c>
      <c r="E81" s="282">
        <v>1.04128467237087</v>
      </c>
      <c r="F81" s="15">
        <v>1965.0518440000001</v>
      </c>
      <c r="G81" s="15">
        <v>1912.64788794731</v>
      </c>
      <c r="H81" s="282">
        <v>1.02739864267904</v>
      </c>
      <c r="I81" s="13">
        <v>4577265.0482510002</v>
      </c>
      <c r="J81" s="282">
        <v>9.7567952662842294E-2</v>
      </c>
      <c r="K81" s="15">
        <v>272791.494845098</v>
      </c>
      <c r="L81" s="282">
        <v>0.247441028753179</v>
      </c>
      <c r="M81" s="287">
        <v>0.164277083189803</v>
      </c>
    </row>
    <row r="82" spans="1:13" x14ac:dyDescent="0.25">
      <c r="A82" s="7"/>
      <c r="B82" s="21" t="s">
        <v>120</v>
      </c>
      <c r="C82" s="22">
        <v>18226</v>
      </c>
      <c r="D82" s="22">
        <v>18510.402939203399</v>
      </c>
      <c r="E82" s="284">
        <v>0.98463550792829901</v>
      </c>
      <c r="F82" s="24">
        <v>3640.2036619999999</v>
      </c>
      <c r="G82" s="24">
        <v>3751.1590361030098</v>
      </c>
      <c r="H82" s="284">
        <v>0.97042104239379801</v>
      </c>
      <c r="I82" s="22">
        <v>2479275.5043259999</v>
      </c>
      <c r="J82" s="284">
        <v>5.2847679235148097E-2</v>
      </c>
      <c r="K82" s="24">
        <v>395346.38633991499</v>
      </c>
      <c r="L82" s="284">
        <v>0.35860691553213297</v>
      </c>
      <c r="M82" s="288">
        <v>0.32218657125302103</v>
      </c>
    </row>
    <row r="83" spans="1:13" x14ac:dyDescent="0.25">
      <c r="A83" s="7"/>
      <c r="B83" s="12"/>
      <c r="C83" s="13"/>
      <c r="D83" s="13"/>
      <c r="E83" s="282"/>
      <c r="F83" s="15"/>
      <c r="G83" s="15"/>
      <c r="H83" s="282"/>
      <c r="I83" s="13"/>
      <c r="J83" s="282"/>
      <c r="K83" s="15"/>
      <c r="L83" s="282"/>
      <c r="M83" s="282"/>
    </row>
    <row r="84" spans="1:13" x14ac:dyDescent="0.25">
      <c r="A84" s="7" t="s">
        <v>112</v>
      </c>
      <c r="B84" s="16">
        <v>2009</v>
      </c>
      <c r="C84" s="17">
        <v>60148</v>
      </c>
      <c r="D84" s="17">
        <v>58372.172157296998</v>
      </c>
      <c r="E84" s="283">
        <v>1.0304225074564199</v>
      </c>
      <c r="F84" s="19">
        <v>469.35227500000002</v>
      </c>
      <c r="G84" s="19">
        <v>477.04565249001001</v>
      </c>
      <c r="H84" s="283">
        <v>0.98387286950451502</v>
      </c>
      <c r="I84" s="17">
        <v>3075269.0452279998</v>
      </c>
      <c r="J84" s="283">
        <v>6.5551743555894798E-2</v>
      </c>
      <c r="K84" s="19">
        <v>42623.804248783999</v>
      </c>
      <c r="L84" s="283">
        <v>3.8662781545598303E-2</v>
      </c>
      <c r="M84" s="286">
        <v>4.0973390258225197E-2</v>
      </c>
    </row>
    <row r="85" spans="1:13" x14ac:dyDescent="0.25">
      <c r="A85" s="7"/>
      <c r="B85" s="20">
        <v>2010</v>
      </c>
      <c r="C85" s="13">
        <v>86229</v>
      </c>
      <c r="D85" s="13">
        <v>81974.926319291</v>
      </c>
      <c r="E85" s="282">
        <v>1.05189481554566</v>
      </c>
      <c r="F85" s="15">
        <v>752.50931800000001</v>
      </c>
      <c r="G85" s="15">
        <v>741.33678369528604</v>
      </c>
      <c r="H85" s="282">
        <v>1.0150707944761901</v>
      </c>
      <c r="I85" s="13">
        <v>4354951.6630079998</v>
      </c>
      <c r="J85" s="282">
        <v>9.2829170525680904E-2</v>
      </c>
      <c r="K85" s="15">
        <v>69502.925290374202</v>
      </c>
      <c r="L85" s="282">
        <v>6.3044030551506702E-2</v>
      </c>
      <c r="M85" s="287">
        <v>6.3673321814332107E-2</v>
      </c>
    </row>
    <row r="86" spans="1:13" x14ac:dyDescent="0.25">
      <c r="A86" s="7"/>
      <c r="B86" s="20">
        <v>2011</v>
      </c>
      <c r="C86" s="13">
        <v>127598</v>
      </c>
      <c r="D86" s="13">
        <v>119497.43773829201</v>
      </c>
      <c r="E86" s="282">
        <v>1.06778858538748</v>
      </c>
      <c r="F86" s="15">
        <v>1087.6221619999999</v>
      </c>
      <c r="G86" s="15">
        <v>1046.84936782515</v>
      </c>
      <c r="H86" s="282">
        <v>1.0389481002979</v>
      </c>
      <c r="I86" s="13">
        <v>6040116.6097950004</v>
      </c>
      <c r="J86" s="282">
        <v>0.128749767656061</v>
      </c>
      <c r="K86" s="15">
        <v>100679.32432328101</v>
      </c>
      <c r="L86" s="282">
        <v>9.1323212253643302E-2</v>
      </c>
      <c r="M86" s="287">
        <v>8.9913758705461297E-2</v>
      </c>
    </row>
    <row r="87" spans="1:13" x14ac:dyDescent="0.25">
      <c r="A87" s="7"/>
      <c r="B87" s="20">
        <v>2012</v>
      </c>
      <c r="C87" s="13">
        <v>124548</v>
      </c>
      <c r="D87" s="13">
        <v>115646.162684683</v>
      </c>
      <c r="E87" s="282">
        <v>1.0769747746804901</v>
      </c>
      <c r="F87" s="15">
        <v>1317.5486229999999</v>
      </c>
      <c r="G87" s="15">
        <v>1294.16440907898</v>
      </c>
      <c r="H87" s="282">
        <v>1.0180689669387999</v>
      </c>
      <c r="I87" s="13">
        <v>5913117.6720319996</v>
      </c>
      <c r="J87" s="282">
        <v>0.12604268685185299</v>
      </c>
      <c r="K87" s="15">
        <v>121773.059988732</v>
      </c>
      <c r="L87" s="282">
        <v>0.11045671073852301</v>
      </c>
      <c r="M87" s="287">
        <v>0.111155616060475</v>
      </c>
    </row>
    <row r="88" spans="1:13" x14ac:dyDescent="0.25">
      <c r="A88" s="7"/>
      <c r="B88" s="20">
        <v>2013</v>
      </c>
      <c r="C88" s="13">
        <v>128270</v>
      </c>
      <c r="D88" s="13">
        <v>121906.66050278299</v>
      </c>
      <c r="E88" s="282">
        <v>1.0521984563515401</v>
      </c>
      <c r="F88" s="15">
        <v>1638.919504</v>
      </c>
      <c r="G88" s="15">
        <v>1587.0910008409901</v>
      </c>
      <c r="H88" s="282">
        <v>1.0326562894828</v>
      </c>
      <c r="I88" s="13">
        <v>6491721.984925</v>
      </c>
      <c r="J88" s="282">
        <v>0.13837608629797701</v>
      </c>
      <c r="K88" s="15">
        <v>154341.14667937299</v>
      </c>
      <c r="L88" s="282">
        <v>0.139998250806813</v>
      </c>
      <c r="M88" s="287">
        <v>0.13631504367212899</v>
      </c>
    </row>
    <row r="89" spans="1:13" x14ac:dyDescent="0.25">
      <c r="A89" s="7"/>
      <c r="B89" s="20">
        <v>2014</v>
      </c>
      <c r="C89" s="13">
        <v>134479</v>
      </c>
      <c r="D89" s="13">
        <v>128250.654684735</v>
      </c>
      <c r="E89" s="282">
        <v>1.0485638481189501</v>
      </c>
      <c r="F89" s="15">
        <v>1910.8409959999999</v>
      </c>
      <c r="G89" s="15">
        <v>1867.8145381172801</v>
      </c>
      <c r="H89" s="282">
        <v>1.02303572276832</v>
      </c>
      <c r="I89" s="13">
        <v>6811289.8478770005</v>
      </c>
      <c r="J89" s="282">
        <v>0.145187923016277</v>
      </c>
      <c r="K89" s="15">
        <v>180147.26927951199</v>
      </c>
      <c r="L89" s="282">
        <v>0.163406214929502</v>
      </c>
      <c r="M89" s="287">
        <v>0.16042635249017101</v>
      </c>
    </row>
    <row r="90" spans="1:13" x14ac:dyDescent="0.25">
      <c r="A90" s="7"/>
      <c r="B90" s="20">
        <v>2015</v>
      </c>
      <c r="C90" s="13">
        <v>139097</v>
      </c>
      <c r="D90" s="13">
        <v>132149.194048782</v>
      </c>
      <c r="E90" s="282">
        <v>1.0525754697274501</v>
      </c>
      <c r="F90" s="15">
        <v>2214.6293369999999</v>
      </c>
      <c r="G90" s="15">
        <v>2178.8835583626101</v>
      </c>
      <c r="H90" s="282">
        <v>1.01640554792393</v>
      </c>
      <c r="I90" s="13">
        <v>7038965.1326280003</v>
      </c>
      <c r="J90" s="282">
        <v>0.15004099819783601</v>
      </c>
      <c r="K90" s="15">
        <v>205583.317276888</v>
      </c>
      <c r="L90" s="282">
        <v>0.18647849541779299</v>
      </c>
      <c r="M90" s="287">
        <v>0.18714403097068599</v>
      </c>
    </row>
    <row r="91" spans="1:13" x14ac:dyDescent="0.25">
      <c r="A91" s="7"/>
      <c r="B91" s="21">
        <v>2016</v>
      </c>
      <c r="C91" s="22">
        <v>139340</v>
      </c>
      <c r="D91" s="22">
        <v>135622.82693883</v>
      </c>
      <c r="E91" s="284">
        <v>1.0274081667892501</v>
      </c>
      <c r="F91" s="24">
        <v>2493.4409989999999</v>
      </c>
      <c r="G91" s="24">
        <v>2449.6309047854902</v>
      </c>
      <c r="H91" s="284">
        <v>1.0178843654074301</v>
      </c>
      <c r="I91" s="22">
        <v>7188179.7717949999</v>
      </c>
      <c r="J91" s="284">
        <v>0.15322162389841901</v>
      </c>
      <c r="K91" s="24">
        <v>227799.68918691701</v>
      </c>
      <c r="L91" s="284">
        <v>0.20663030375662</v>
      </c>
      <c r="M91" s="288">
        <v>0.21039848602851899</v>
      </c>
    </row>
    <row r="92" spans="1:13" x14ac:dyDescent="0.25">
      <c r="A92" s="7"/>
      <c r="B92" s="12"/>
      <c r="C92" s="13"/>
      <c r="D92" s="13"/>
      <c r="E92" s="14"/>
      <c r="F92" s="15"/>
      <c r="G92" s="15"/>
      <c r="H92" s="14"/>
      <c r="I92" s="13"/>
      <c r="J92" s="14"/>
      <c r="K92" s="15"/>
      <c r="L92" s="14"/>
      <c r="M92" s="14"/>
    </row>
    <row r="93" spans="1:13" x14ac:dyDescent="0.25">
      <c r="A93" s="7"/>
      <c r="B93" s="12"/>
      <c r="C93" s="13"/>
      <c r="D93" s="13"/>
      <c r="E93" s="14"/>
      <c r="F93" s="15"/>
      <c r="G93" s="15"/>
      <c r="H93" s="14"/>
      <c r="I93" s="13"/>
      <c r="J93" s="14"/>
      <c r="K93" s="15"/>
      <c r="L93" s="14"/>
      <c r="M93" s="14"/>
    </row>
  </sheetData>
  <mergeCells count="9">
    <mergeCell ref="B6:M6"/>
    <mergeCell ref="B10:M10"/>
    <mergeCell ref="B41:M41"/>
    <mergeCell ref="B67:M67"/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5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50"/>
  <sheetViews>
    <sheetView showGridLines="0" zoomScaleNormal="100" workbookViewId="0">
      <selection activeCell="E19" sqref="E19"/>
    </sheetView>
  </sheetViews>
  <sheetFormatPr defaultColWidth="8.5703125" defaultRowHeight="15" x14ac:dyDescent="0.25"/>
  <cols>
    <col min="1" max="1" width="15" style="5" customWidth="1"/>
    <col min="2" max="2" width="17.85546875" style="5" customWidth="1"/>
    <col min="3" max="5" width="8.5703125" style="5"/>
    <col min="6" max="6" width="3.5703125" style="5" customWidth="1"/>
    <col min="7" max="9" width="8.5703125" style="5"/>
    <col min="10" max="10" width="3.28515625" style="5" customWidth="1"/>
    <col min="11" max="13" width="8.5703125" style="5"/>
    <col min="14" max="14" width="3.85546875" style="5" customWidth="1"/>
    <col min="15" max="1024" width="8.5703125" style="5"/>
  </cols>
  <sheetData>
    <row r="1" spans="1:17" x14ac:dyDescent="0.25">
      <c r="B1" s="389" t="s">
        <v>123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</row>
    <row r="2" spans="1:17" x14ac:dyDescent="0.25">
      <c r="B2" s="385" t="s">
        <v>54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17" x14ac:dyDescent="0.25">
      <c r="B3" s="385" t="s">
        <v>124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17" x14ac:dyDescent="0.25">
      <c r="B4" s="390" t="s">
        <v>56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</row>
    <row r="5" spans="1:17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25">
      <c r="B6" s="26"/>
      <c r="C6" s="391" t="s">
        <v>125</v>
      </c>
      <c r="D6" s="391"/>
      <c r="E6" s="391"/>
      <c r="F6" s="27"/>
      <c r="G6" s="391" t="s">
        <v>126</v>
      </c>
      <c r="H6" s="391"/>
      <c r="I6" s="391"/>
      <c r="J6" s="27"/>
      <c r="K6" s="391" t="s">
        <v>127</v>
      </c>
      <c r="L6" s="391"/>
      <c r="M6" s="391"/>
      <c r="N6" s="27"/>
      <c r="O6" s="391" t="s">
        <v>128</v>
      </c>
      <c r="P6" s="391"/>
      <c r="Q6" s="391"/>
    </row>
    <row r="7" spans="1:17" ht="41.25" x14ac:dyDescent="0.25">
      <c r="B7" s="28"/>
      <c r="C7" s="29" t="s">
        <v>58</v>
      </c>
      <c r="D7" s="30" t="s">
        <v>129</v>
      </c>
      <c r="E7" s="31" t="s">
        <v>130</v>
      </c>
      <c r="F7" s="28"/>
      <c r="G7" s="29" t="s">
        <v>58</v>
      </c>
      <c r="H7" s="30" t="s">
        <v>129</v>
      </c>
      <c r="I7" s="31" t="s">
        <v>130</v>
      </c>
      <c r="J7" s="28"/>
      <c r="K7" s="29" t="s">
        <v>58</v>
      </c>
      <c r="L7" s="30" t="s">
        <v>129</v>
      </c>
      <c r="M7" s="31" t="s">
        <v>130</v>
      </c>
      <c r="N7" s="28"/>
      <c r="O7" s="29" t="s">
        <v>58</v>
      </c>
      <c r="P7" s="30" t="s">
        <v>129</v>
      </c>
      <c r="Q7" s="31" t="s">
        <v>130</v>
      </c>
    </row>
    <row r="8" spans="1:17" x14ac:dyDescent="0.25">
      <c r="A8" s="7" t="s">
        <v>69</v>
      </c>
      <c r="B8" s="8"/>
      <c r="C8" s="9">
        <v>448374</v>
      </c>
      <c r="D8" s="281">
        <v>1.1200671228102601</v>
      </c>
      <c r="E8" s="281">
        <v>0.90338401015201597</v>
      </c>
      <c r="F8" s="10"/>
      <c r="G8" s="9">
        <v>111559</v>
      </c>
      <c r="H8" s="281">
        <v>1.2350949585753901</v>
      </c>
      <c r="I8" s="281">
        <v>0.99569197450247304</v>
      </c>
      <c r="J8" s="10"/>
      <c r="K8" s="9">
        <v>329769</v>
      </c>
      <c r="L8" s="281">
        <v>1.10769651709024</v>
      </c>
      <c r="M8" s="281">
        <v>0.90571134421224997</v>
      </c>
      <c r="N8" s="10"/>
      <c r="O8" s="9">
        <v>85926</v>
      </c>
      <c r="P8" s="281">
        <v>1.16510795620723</v>
      </c>
      <c r="Q8" s="285">
        <v>1.0219335489050401</v>
      </c>
    </row>
    <row r="9" spans="1:17" x14ac:dyDescent="0.25">
      <c r="A9" s="7"/>
      <c r="B9" s="12"/>
      <c r="C9" s="13"/>
      <c r="D9" s="282"/>
      <c r="E9" s="282"/>
      <c r="F9" s="14"/>
      <c r="G9" s="13"/>
      <c r="H9" s="282"/>
      <c r="I9" s="282"/>
      <c r="J9" s="14"/>
      <c r="K9" s="13"/>
      <c r="L9" s="282"/>
      <c r="M9" s="282"/>
      <c r="N9" s="14"/>
      <c r="O9" s="13"/>
      <c r="P9" s="282"/>
      <c r="Q9" s="282"/>
    </row>
    <row r="10" spans="1:17" x14ac:dyDescent="0.25">
      <c r="A10" s="7" t="s">
        <v>70</v>
      </c>
      <c r="B10" s="16" t="s">
        <v>75</v>
      </c>
      <c r="C10" s="17">
        <v>6527</v>
      </c>
      <c r="D10" s="283">
        <v>1.38467367392198</v>
      </c>
      <c r="E10" s="283">
        <v>1.09134020246087</v>
      </c>
      <c r="F10" s="18"/>
      <c r="G10" s="17">
        <v>2378</v>
      </c>
      <c r="H10" s="283">
        <v>1.5808916607910299</v>
      </c>
      <c r="I10" s="283">
        <v>1.3743575375424</v>
      </c>
      <c r="J10" s="18"/>
      <c r="K10" s="17">
        <v>3760</v>
      </c>
      <c r="L10" s="283">
        <v>1.19038313795789</v>
      </c>
      <c r="M10" s="283">
        <v>0.94174478385262705</v>
      </c>
      <c r="N10" s="18"/>
      <c r="O10" s="17">
        <v>937</v>
      </c>
      <c r="P10" s="283">
        <v>1.26928701542411</v>
      </c>
      <c r="Q10" s="286">
        <v>1.1150275176547499</v>
      </c>
    </row>
    <row r="11" spans="1:17" x14ac:dyDescent="0.25">
      <c r="A11" s="7"/>
      <c r="B11" s="20" t="s">
        <v>76</v>
      </c>
      <c r="C11" s="13">
        <v>11609</v>
      </c>
      <c r="D11" s="282">
        <v>1.27032523191999</v>
      </c>
      <c r="E11" s="282">
        <v>1.0076516688424799</v>
      </c>
      <c r="F11" s="14"/>
      <c r="G11" s="13">
        <v>3924</v>
      </c>
      <c r="H11" s="282">
        <v>1.43065644703263</v>
      </c>
      <c r="I11" s="282">
        <v>1.0988801215275701</v>
      </c>
      <c r="J11" s="14"/>
      <c r="K11" s="13">
        <v>7506</v>
      </c>
      <c r="L11" s="282">
        <v>1.1947570136715799</v>
      </c>
      <c r="M11" s="282">
        <v>0.88478350338799705</v>
      </c>
      <c r="N11" s="14"/>
      <c r="O11" s="13">
        <v>1843</v>
      </c>
      <c r="P11" s="282">
        <v>1.3703287374377899</v>
      </c>
      <c r="Q11" s="287">
        <v>1.06919286740546</v>
      </c>
    </row>
    <row r="12" spans="1:17" x14ac:dyDescent="0.25">
      <c r="A12" s="7"/>
      <c r="B12" s="20" t="s">
        <v>77</v>
      </c>
      <c r="C12" s="13">
        <v>19937</v>
      </c>
      <c r="D12" s="282">
        <v>1.1443913955762699</v>
      </c>
      <c r="E12" s="282">
        <v>0.92872729758787798</v>
      </c>
      <c r="F12" s="14"/>
      <c r="G12" s="13">
        <v>6219</v>
      </c>
      <c r="H12" s="282">
        <v>1.24308417859359</v>
      </c>
      <c r="I12" s="282">
        <v>0.98047603030808805</v>
      </c>
      <c r="J12" s="14"/>
      <c r="K12" s="13">
        <v>12532</v>
      </c>
      <c r="L12" s="282">
        <v>1.0866159554383299</v>
      </c>
      <c r="M12" s="282">
        <v>0.81827876309965597</v>
      </c>
      <c r="N12" s="14"/>
      <c r="O12" s="13">
        <v>3117</v>
      </c>
      <c r="P12" s="282">
        <v>1.19471270468346</v>
      </c>
      <c r="Q12" s="287">
        <v>0.93641603458202805</v>
      </c>
    </row>
    <row r="13" spans="1:17" x14ac:dyDescent="0.25">
      <c r="A13" s="7"/>
      <c r="B13" s="20" t="s">
        <v>78</v>
      </c>
      <c r="C13" s="13">
        <v>29622</v>
      </c>
      <c r="D13" s="282">
        <v>1.13063775484497</v>
      </c>
      <c r="E13" s="282">
        <v>0.91356810470232597</v>
      </c>
      <c r="F13" s="14"/>
      <c r="G13" s="13">
        <v>9977</v>
      </c>
      <c r="H13" s="282">
        <v>1.30733236858251</v>
      </c>
      <c r="I13" s="282">
        <v>1.00717029142313</v>
      </c>
      <c r="J13" s="14"/>
      <c r="K13" s="13">
        <v>17865</v>
      </c>
      <c r="L13" s="282">
        <v>1.0706539585773001</v>
      </c>
      <c r="M13" s="282">
        <v>0.83234971337173003</v>
      </c>
      <c r="N13" s="14"/>
      <c r="O13" s="13">
        <v>5213</v>
      </c>
      <c r="P13" s="282">
        <v>1.18741513895567</v>
      </c>
      <c r="Q13" s="287">
        <v>1.0317721281969201</v>
      </c>
    </row>
    <row r="14" spans="1:17" x14ac:dyDescent="0.25">
      <c r="A14" s="7"/>
      <c r="B14" s="20" t="s">
        <v>79</v>
      </c>
      <c r="C14" s="13">
        <v>86046</v>
      </c>
      <c r="D14" s="282">
        <v>1.11472617378818</v>
      </c>
      <c r="E14" s="282">
        <v>0.90505164645156699</v>
      </c>
      <c r="F14" s="14"/>
      <c r="G14" s="13">
        <v>30086</v>
      </c>
      <c r="H14" s="282">
        <v>1.2598342477258899</v>
      </c>
      <c r="I14" s="282">
        <v>0.98958859678341404</v>
      </c>
      <c r="J14" s="14"/>
      <c r="K14" s="13">
        <v>49355</v>
      </c>
      <c r="L14" s="282">
        <v>1.1133403773505399</v>
      </c>
      <c r="M14" s="282">
        <v>0.87678568818238001</v>
      </c>
      <c r="N14" s="14"/>
      <c r="O14" s="13">
        <v>18188</v>
      </c>
      <c r="P14" s="282">
        <v>1.1872738235763201</v>
      </c>
      <c r="Q14" s="287">
        <v>1.0017525072512501</v>
      </c>
    </row>
    <row r="15" spans="1:17" x14ac:dyDescent="0.25">
      <c r="A15" s="7"/>
      <c r="B15" s="20" t="s">
        <v>80</v>
      </c>
      <c r="C15" s="13">
        <v>121308</v>
      </c>
      <c r="D15" s="282">
        <v>1.0933739647762999</v>
      </c>
      <c r="E15" s="282">
        <v>0.88985106101858202</v>
      </c>
      <c r="F15" s="14"/>
      <c r="G15" s="13">
        <v>33339</v>
      </c>
      <c r="H15" s="282">
        <v>1.1987023671471899</v>
      </c>
      <c r="I15" s="282">
        <v>0.96780550484737204</v>
      </c>
      <c r="J15" s="14"/>
      <c r="K15" s="13">
        <v>69564</v>
      </c>
      <c r="L15" s="282">
        <v>1.1146173499869401</v>
      </c>
      <c r="M15" s="282">
        <v>0.86533635682188403</v>
      </c>
      <c r="N15" s="14"/>
      <c r="O15" s="13">
        <v>25074</v>
      </c>
      <c r="P15" s="282">
        <v>1.2534551414311901</v>
      </c>
      <c r="Q15" s="287">
        <v>1.0738760895977699</v>
      </c>
    </row>
    <row r="16" spans="1:17" x14ac:dyDescent="0.25">
      <c r="A16" s="7"/>
      <c r="B16" s="20" t="s">
        <v>81</v>
      </c>
      <c r="C16" s="13">
        <v>125106</v>
      </c>
      <c r="D16" s="282">
        <v>1.1217212864450901</v>
      </c>
      <c r="E16" s="282">
        <v>0.94707715620325905</v>
      </c>
      <c r="F16" s="14"/>
      <c r="G16" s="13">
        <v>21535</v>
      </c>
      <c r="H16" s="282">
        <v>1.1976700911804501</v>
      </c>
      <c r="I16" s="282">
        <v>1.0108028153916599</v>
      </c>
      <c r="J16" s="14"/>
      <c r="K16" s="13">
        <v>102368</v>
      </c>
      <c r="L16" s="282">
        <v>1.1230781291010801</v>
      </c>
      <c r="M16" s="282">
        <v>1.0204470292658301</v>
      </c>
      <c r="N16" s="14"/>
      <c r="O16" s="13">
        <v>25725</v>
      </c>
      <c r="P16" s="282">
        <v>1.10336274830292</v>
      </c>
      <c r="Q16" s="287">
        <v>1.13047812601933</v>
      </c>
    </row>
    <row r="17" spans="1:17" x14ac:dyDescent="0.25">
      <c r="A17" s="7"/>
      <c r="B17" s="20" t="s">
        <v>82</v>
      </c>
      <c r="C17" s="13">
        <v>42415</v>
      </c>
      <c r="D17" s="282">
        <v>1.1190241127090499</v>
      </c>
      <c r="E17" s="282">
        <v>0.86626662100020901</v>
      </c>
      <c r="F17" s="14"/>
      <c r="G17" s="13">
        <v>3825</v>
      </c>
      <c r="H17" s="282">
        <v>1.0922256955426399</v>
      </c>
      <c r="I17" s="282">
        <v>1.0457526421460599</v>
      </c>
      <c r="J17" s="14"/>
      <c r="K17" s="13">
        <v>55979</v>
      </c>
      <c r="L17" s="282">
        <v>1.0927530908341301</v>
      </c>
      <c r="M17" s="282">
        <v>0.92207348129426503</v>
      </c>
      <c r="N17" s="14"/>
      <c r="O17" s="13">
        <v>5334</v>
      </c>
      <c r="P17" s="282">
        <v>0.97214594675781596</v>
      </c>
      <c r="Q17" s="287">
        <v>0.92043590250590301</v>
      </c>
    </row>
    <row r="18" spans="1:17" x14ac:dyDescent="0.25">
      <c r="A18" s="7"/>
      <c r="B18" s="21" t="s">
        <v>83</v>
      </c>
      <c r="C18" s="22">
        <v>5804</v>
      </c>
      <c r="D18" s="284">
        <v>1.1025389577920801</v>
      </c>
      <c r="E18" s="284">
        <v>0.81889741966479201</v>
      </c>
      <c r="F18" s="23"/>
      <c r="G18" s="22">
        <v>276</v>
      </c>
      <c r="H18" s="284">
        <v>1.0356289445301801</v>
      </c>
      <c r="I18" s="284">
        <v>0.72605224219653597</v>
      </c>
      <c r="J18" s="23"/>
      <c r="K18" s="22">
        <v>10840</v>
      </c>
      <c r="L18" s="284">
        <v>0.99189429541100604</v>
      </c>
      <c r="M18" s="284">
        <v>0.87668144287768401</v>
      </c>
      <c r="N18" s="23"/>
      <c r="O18" s="22">
        <v>495</v>
      </c>
      <c r="P18" s="284">
        <v>0.91313477226928597</v>
      </c>
      <c r="Q18" s="288">
        <v>0.54482066542011298</v>
      </c>
    </row>
    <row r="19" spans="1:17" x14ac:dyDescent="0.25">
      <c r="A19" s="7"/>
      <c r="B19" s="12"/>
      <c r="C19" s="13"/>
      <c r="D19" s="282"/>
      <c r="E19" s="282"/>
      <c r="F19" s="14"/>
      <c r="G19" s="13"/>
      <c r="H19" s="282"/>
      <c r="I19" s="282"/>
      <c r="J19" s="14"/>
      <c r="K19" s="13"/>
      <c r="L19" s="282"/>
      <c r="M19" s="282"/>
      <c r="N19" s="14"/>
      <c r="O19" s="13"/>
      <c r="P19" s="282"/>
      <c r="Q19" s="282"/>
    </row>
    <row r="20" spans="1:17" x14ac:dyDescent="0.25">
      <c r="A20" s="7" t="s">
        <v>87</v>
      </c>
      <c r="B20" s="16" t="s">
        <v>88</v>
      </c>
      <c r="C20" s="17">
        <v>5613</v>
      </c>
      <c r="D20" s="283">
        <v>1.44954374189098</v>
      </c>
      <c r="E20" s="283">
        <v>0.91882101601712596</v>
      </c>
      <c r="F20" s="18"/>
      <c r="G20" s="17">
        <v>1383</v>
      </c>
      <c r="H20" s="283">
        <v>1.9910027451348</v>
      </c>
      <c r="I20" s="283">
        <v>1.10752149479842</v>
      </c>
      <c r="J20" s="18"/>
      <c r="K20" s="17">
        <v>3045</v>
      </c>
      <c r="L20" s="283">
        <v>1.6287390956419201</v>
      </c>
      <c r="M20" s="283">
        <v>1.0072881429266001</v>
      </c>
      <c r="N20" s="18"/>
      <c r="O20" s="17">
        <v>549</v>
      </c>
      <c r="P20" s="283">
        <v>2.00599581388499</v>
      </c>
      <c r="Q20" s="286">
        <v>1.2380625983835001</v>
      </c>
    </row>
    <row r="21" spans="1:17" x14ac:dyDescent="0.25">
      <c r="A21" s="7"/>
      <c r="B21" s="20" t="s">
        <v>89</v>
      </c>
      <c r="C21" s="13">
        <v>7359</v>
      </c>
      <c r="D21" s="282">
        <v>1.3860657529158</v>
      </c>
      <c r="E21" s="282">
        <v>0.944637308854957</v>
      </c>
      <c r="F21" s="14"/>
      <c r="G21" s="13">
        <v>1513</v>
      </c>
      <c r="H21" s="282">
        <v>1.5506592860289501</v>
      </c>
      <c r="I21" s="282">
        <v>0.92082119615013303</v>
      </c>
      <c r="J21" s="14"/>
      <c r="K21" s="13">
        <v>4303</v>
      </c>
      <c r="L21" s="282">
        <v>1.3899285080908499</v>
      </c>
      <c r="M21" s="282">
        <v>0.819260684141078</v>
      </c>
      <c r="N21" s="14"/>
      <c r="O21" s="13">
        <v>678</v>
      </c>
      <c r="P21" s="282">
        <v>1.6067093045676499</v>
      </c>
      <c r="Q21" s="287">
        <v>1.2838313908057899</v>
      </c>
    </row>
    <row r="22" spans="1:17" x14ac:dyDescent="0.25">
      <c r="A22" s="7"/>
      <c r="B22" s="20" t="s">
        <v>90</v>
      </c>
      <c r="C22" s="13">
        <v>8878</v>
      </c>
      <c r="D22" s="282">
        <v>1.2719163003894201</v>
      </c>
      <c r="E22" s="282">
        <v>0.89742884016466096</v>
      </c>
      <c r="F22" s="14"/>
      <c r="G22" s="13">
        <v>1727</v>
      </c>
      <c r="H22" s="282">
        <v>1.3362928883096701</v>
      </c>
      <c r="I22" s="282">
        <v>0.921090351121302</v>
      </c>
      <c r="J22" s="14"/>
      <c r="K22" s="13">
        <v>5453</v>
      </c>
      <c r="L22" s="282">
        <v>1.2345891697050899</v>
      </c>
      <c r="M22" s="282">
        <v>0.89231948646755199</v>
      </c>
      <c r="N22" s="14"/>
      <c r="O22" s="13">
        <v>830</v>
      </c>
      <c r="P22" s="282">
        <v>1.37961230923492</v>
      </c>
      <c r="Q22" s="287">
        <v>0.75820365892916697</v>
      </c>
    </row>
    <row r="23" spans="1:17" x14ac:dyDescent="0.25">
      <c r="A23" s="7"/>
      <c r="B23" s="20" t="s">
        <v>91</v>
      </c>
      <c r="C23" s="13">
        <v>19900</v>
      </c>
      <c r="D23" s="282">
        <v>1.1498274418308601</v>
      </c>
      <c r="E23" s="282">
        <v>0.86941847158921404</v>
      </c>
      <c r="F23" s="14"/>
      <c r="G23" s="13">
        <v>3704</v>
      </c>
      <c r="H23" s="282">
        <v>1.1287808032592701</v>
      </c>
      <c r="I23" s="282">
        <v>0.90780240264409495</v>
      </c>
      <c r="J23" s="14"/>
      <c r="K23" s="13">
        <v>12734</v>
      </c>
      <c r="L23" s="282">
        <v>1.0953723245617399</v>
      </c>
      <c r="M23" s="282">
        <v>0.81360788994570898</v>
      </c>
      <c r="N23" s="14"/>
      <c r="O23" s="13">
        <v>1910</v>
      </c>
      <c r="P23" s="282">
        <v>1.13706034480617</v>
      </c>
      <c r="Q23" s="287">
        <v>0.70128425308405096</v>
      </c>
    </row>
    <row r="24" spans="1:17" x14ac:dyDescent="0.25">
      <c r="A24" s="7"/>
      <c r="B24" s="20" t="s">
        <v>92</v>
      </c>
      <c r="C24" s="13">
        <v>69494</v>
      </c>
      <c r="D24" s="282">
        <v>1.0398856655705699</v>
      </c>
      <c r="E24" s="282">
        <v>0.85793753949275597</v>
      </c>
      <c r="F24" s="14"/>
      <c r="G24" s="13">
        <v>12204</v>
      </c>
      <c r="H24" s="282">
        <v>1.0462605844136501</v>
      </c>
      <c r="I24" s="282">
        <v>0.84481803163681002</v>
      </c>
      <c r="J24" s="14"/>
      <c r="K24" s="13">
        <v>45165</v>
      </c>
      <c r="L24" s="282">
        <v>1.0428343725939</v>
      </c>
      <c r="M24" s="282">
        <v>0.86030755235110001</v>
      </c>
      <c r="N24" s="14"/>
      <c r="O24" s="13">
        <v>7056</v>
      </c>
      <c r="P24" s="282">
        <v>1.0703469254970699</v>
      </c>
      <c r="Q24" s="287">
        <v>0.85413967153869896</v>
      </c>
    </row>
    <row r="25" spans="1:17" x14ac:dyDescent="0.25">
      <c r="A25" s="7"/>
      <c r="B25" s="20" t="s">
        <v>93</v>
      </c>
      <c r="C25" s="13">
        <v>85185</v>
      </c>
      <c r="D25" s="282">
        <v>1.0611219669007499</v>
      </c>
      <c r="E25" s="282">
        <v>0.87070710148222596</v>
      </c>
      <c r="F25" s="14"/>
      <c r="G25" s="13">
        <v>17722</v>
      </c>
      <c r="H25" s="282">
        <v>1.15741643500395</v>
      </c>
      <c r="I25" s="282">
        <v>0.96764257138675303</v>
      </c>
      <c r="J25" s="14"/>
      <c r="K25" s="13">
        <v>60746</v>
      </c>
      <c r="L25" s="282">
        <v>1.0644936079231899</v>
      </c>
      <c r="M25" s="282">
        <v>0.87604344918028298</v>
      </c>
      <c r="N25" s="14"/>
      <c r="O25" s="13">
        <v>12294</v>
      </c>
      <c r="P25" s="282">
        <v>1.13272967131293</v>
      </c>
      <c r="Q25" s="287">
        <v>1.0131412313472501</v>
      </c>
    </row>
    <row r="26" spans="1:17" x14ac:dyDescent="0.25">
      <c r="A26" s="7"/>
      <c r="B26" s="20" t="s">
        <v>94</v>
      </c>
      <c r="C26" s="13">
        <v>100217</v>
      </c>
      <c r="D26" s="282">
        <v>1.13196334069228</v>
      </c>
      <c r="E26" s="282">
        <v>0.95576924682569497</v>
      </c>
      <c r="F26" s="14"/>
      <c r="G26" s="13">
        <v>27456</v>
      </c>
      <c r="H26" s="282">
        <v>1.2657677368437299</v>
      </c>
      <c r="I26" s="282">
        <v>1.06707633052137</v>
      </c>
      <c r="J26" s="14"/>
      <c r="K26" s="13">
        <v>83493</v>
      </c>
      <c r="L26" s="282">
        <v>1.1172654591806299</v>
      </c>
      <c r="M26" s="282">
        <v>0.996714016555864</v>
      </c>
      <c r="N26" s="14"/>
      <c r="O26" s="13">
        <v>23137</v>
      </c>
      <c r="P26" s="282">
        <v>1.185094108977</v>
      </c>
      <c r="Q26" s="287">
        <v>1.12660315388064</v>
      </c>
    </row>
    <row r="27" spans="1:17" x14ac:dyDescent="0.25">
      <c r="A27" s="7"/>
      <c r="B27" s="21" t="s">
        <v>95</v>
      </c>
      <c r="C27" s="22">
        <v>151728</v>
      </c>
      <c r="D27" s="284">
        <v>1.1564552525142799</v>
      </c>
      <c r="E27" s="284">
        <v>1.04030617202003</v>
      </c>
      <c r="F27" s="23"/>
      <c r="G27" s="22">
        <v>45850</v>
      </c>
      <c r="H27" s="284">
        <v>1.2947287725762</v>
      </c>
      <c r="I27" s="284">
        <v>1.1392505470032499</v>
      </c>
      <c r="J27" s="23"/>
      <c r="K27" s="22">
        <v>114830</v>
      </c>
      <c r="L27" s="284">
        <v>1.1302808113901099</v>
      </c>
      <c r="M27" s="284">
        <v>1.06652208283773</v>
      </c>
      <c r="N27" s="23"/>
      <c r="O27" s="22">
        <v>39472</v>
      </c>
      <c r="P27" s="284">
        <v>1.1676961811980799</v>
      </c>
      <c r="Q27" s="288">
        <v>1.1438026430446</v>
      </c>
    </row>
    <row r="28" spans="1:17" x14ac:dyDescent="0.25">
      <c r="A28" s="7"/>
      <c r="B28" s="12"/>
      <c r="C28" s="13"/>
      <c r="D28" s="282"/>
      <c r="E28" s="282"/>
      <c r="F28" s="14"/>
      <c r="G28" s="13"/>
      <c r="H28" s="282"/>
      <c r="I28" s="282"/>
      <c r="J28" s="14"/>
      <c r="K28" s="13"/>
      <c r="L28" s="282"/>
      <c r="M28" s="282"/>
      <c r="N28" s="14"/>
      <c r="O28" s="13"/>
      <c r="P28" s="282"/>
      <c r="Q28" s="282"/>
    </row>
    <row r="29" spans="1:17" x14ac:dyDescent="0.25">
      <c r="A29" s="7" t="s">
        <v>96</v>
      </c>
      <c r="B29" s="16" t="s">
        <v>97</v>
      </c>
      <c r="C29" s="17">
        <v>24655</v>
      </c>
      <c r="D29" s="283">
        <v>1.4565277417857101</v>
      </c>
      <c r="E29" s="283">
        <v>1.43762766193459</v>
      </c>
      <c r="F29" s="18"/>
      <c r="G29" s="17">
        <v>9886</v>
      </c>
      <c r="H29" s="283">
        <v>1.29696826215369</v>
      </c>
      <c r="I29" s="283">
        <v>1.3974133330024401</v>
      </c>
      <c r="J29" s="18"/>
      <c r="K29" s="17">
        <v>47670</v>
      </c>
      <c r="L29" s="283">
        <v>1.2778725977050001</v>
      </c>
      <c r="M29" s="283">
        <v>1.2249148749417</v>
      </c>
      <c r="N29" s="18"/>
      <c r="O29" s="17">
        <v>19539</v>
      </c>
      <c r="P29" s="283">
        <v>1.1319596469295301</v>
      </c>
      <c r="Q29" s="286">
        <v>1.1950475383608301</v>
      </c>
    </row>
    <row r="30" spans="1:17" x14ac:dyDescent="0.25">
      <c r="A30" s="7"/>
      <c r="B30" s="20" t="s">
        <v>98</v>
      </c>
      <c r="C30" s="13">
        <v>57027</v>
      </c>
      <c r="D30" s="282">
        <v>1.3754159731997999</v>
      </c>
      <c r="E30" s="282">
        <v>1.3675422076969499</v>
      </c>
      <c r="F30" s="14"/>
      <c r="G30" s="13">
        <v>24192</v>
      </c>
      <c r="H30" s="282">
        <v>1.4167505613931199</v>
      </c>
      <c r="I30" s="282">
        <v>1.3970133570341701</v>
      </c>
      <c r="J30" s="14"/>
      <c r="K30" s="13">
        <v>72205</v>
      </c>
      <c r="L30" s="282">
        <v>1.2254648315895</v>
      </c>
      <c r="M30" s="282">
        <v>1.19596979075666</v>
      </c>
      <c r="N30" s="14"/>
      <c r="O30" s="13">
        <v>26038</v>
      </c>
      <c r="P30" s="282">
        <v>1.26502218155754</v>
      </c>
      <c r="Q30" s="287">
        <v>1.23840880411454</v>
      </c>
    </row>
    <row r="31" spans="1:17" x14ac:dyDescent="0.25">
      <c r="A31" s="7"/>
      <c r="B31" s="20" t="s">
        <v>99</v>
      </c>
      <c r="C31" s="13">
        <v>64628</v>
      </c>
      <c r="D31" s="282">
        <v>1.3218729854132201</v>
      </c>
      <c r="E31" s="282">
        <v>1.3088686800360301</v>
      </c>
      <c r="F31" s="14"/>
      <c r="G31" s="13">
        <v>21845</v>
      </c>
      <c r="H31" s="282">
        <v>1.3911155866910601</v>
      </c>
      <c r="I31" s="282">
        <v>1.3667109892442699</v>
      </c>
      <c r="J31" s="14"/>
      <c r="K31" s="13">
        <v>51184</v>
      </c>
      <c r="L31" s="282">
        <v>1.2167346135978401</v>
      </c>
      <c r="M31" s="282">
        <v>1.1877664594541999</v>
      </c>
      <c r="N31" s="14"/>
      <c r="O31" s="13">
        <v>14773</v>
      </c>
      <c r="P31" s="282">
        <v>1.2579649358935201</v>
      </c>
      <c r="Q31" s="287">
        <v>1.22977041875641</v>
      </c>
    </row>
    <row r="32" spans="1:17" x14ac:dyDescent="0.25">
      <c r="A32" s="7"/>
      <c r="B32" s="20" t="s">
        <v>100</v>
      </c>
      <c r="C32" s="13">
        <v>80677</v>
      </c>
      <c r="D32" s="282">
        <v>1.2362352783874699</v>
      </c>
      <c r="E32" s="282">
        <v>1.21955491477311</v>
      </c>
      <c r="F32" s="14"/>
      <c r="G32" s="13">
        <v>23860</v>
      </c>
      <c r="H32" s="282">
        <v>1.2753112251299199</v>
      </c>
      <c r="I32" s="282">
        <v>1.2543950352936399</v>
      </c>
      <c r="J32" s="14"/>
      <c r="K32" s="13">
        <v>51019</v>
      </c>
      <c r="L32" s="282">
        <v>1.1396238110724299</v>
      </c>
      <c r="M32" s="282">
        <v>1.1004778275501601</v>
      </c>
      <c r="N32" s="14"/>
      <c r="O32" s="13">
        <v>12573</v>
      </c>
      <c r="P32" s="282">
        <v>1.14694778291457</v>
      </c>
      <c r="Q32" s="287">
        <v>1.1204833705616699</v>
      </c>
    </row>
    <row r="33" spans="1:17" x14ac:dyDescent="0.25">
      <c r="A33" s="7"/>
      <c r="B33" s="20" t="s">
        <v>101</v>
      </c>
      <c r="C33" s="13">
        <v>120557</v>
      </c>
      <c r="D33" s="282">
        <v>1.0551534889113301</v>
      </c>
      <c r="E33" s="282">
        <v>1.03575411195645</v>
      </c>
      <c r="F33" s="14"/>
      <c r="G33" s="13">
        <v>23346</v>
      </c>
      <c r="H33" s="282">
        <v>1.0663038123934601</v>
      </c>
      <c r="I33" s="282">
        <v>1.0482605836749901</v>
      </c>
      <c r="J33" s="14"/>
      <c r="K33" s="13">
        <v>63977</v>
      </c>
      <c r="L33" s="282">
        <v>0.98314233458718503</v>
      </c>
      <c r="M33" s="282">
        <v>0.94537057101955502</v>
      </c>
      <c r="N33" s="14"/>
      <c r="O33" s="13">
        <v>9847</v>
      </c>
      <c r="P33" s="282">
        <v>0.99649471571741299</v>
      </c>
      <c r="Q33" s="287">
        <v>0.96952119437164797</v>
      </c>
    </row>
    <row r="34" spans="1:17" x14ac:dyDescent="0.25">
      <c r="A34" s="7"/>
      <c r="B34" s="20" t="s">
        <v>102</v>
      </c>
      <c r="C34" s="13">
        <v>51106</v>
      </c>
      <c r="D34" s="282">
        <v>0.92174800030257997</v>
      </c>
      <c r="E34" s="282">
        <v>0.91452124198274598</v>
      </c>
      <c r="F34" s="14"/>
      <c r="G34" s="13">
        <v>5320</v>
      </c>
      <c r="H34" s="282">
        <v>0.93420188047006003</v>
      </c>
      <c r="I34" s="282">
        <v>0.92616068716228495</v>
      </c>
      <c r="J34" s="14"/>
      <c r="K34" s="13">
        <v>23734</v>
      </c>
      <c r="L34" s="282">
        <v>0.89428110006426698</v>
      </c>
      <c r="M34" s="282">
        <v>0.87659524569243996</v>
      </c>
      <c r="N34" s="14"/>
      <c r="O34" s="13">
        <v>1875</v>
      </c>
      <c r="P34" s="282">
        <v>0.92480982686718904</v>
      </c>
      <c r="Q34" s="287">
        <v>0.91749562255588701</v>
      </c>
    </row>
    <row r="35" spans="1:17" x14ac:dyDescent="0.25">
      <c r="A35" s="7"/>
      <c r="B35" s="20" t="s">
        <v>103</v>
      </c>
      <c r="C35" s="13">
        <v>28614</v>
      </c>
      <c r="D35" s="282">
        <v>0.86840476530449395</v>
      </c>
      <c r="E35" s="282">
        <v>0.86328440094699099</v>
      </c>
      <c r="F35" s="14"/>
      <c r="G35" s="13">
        <v>2122</v>
      </c>
      <c r="H35" s="282">
        <v>0.87774459595199905</v>
      </c>
      <c r="I35" s="282">
        <v>0.86551749501767306</v>
      </c>
      <c r="J35" s="14"/>
      <c r="K35" s="13">
        <v>11206</v>
      </c>
      <c r="L35" s="282">
        <v>0.85943615186336197</v>
      </c>
      <c r="M35" s="282">
        <v>0.85523998035046001</v>
      </c>
      <c r="N35" s="14"/>
      <c r="O35" s="13">
        <v>756</v>
      </c>
      <c r="P35" s="282">
        <v>0.96218004665957102</v>
      </c>
      <c r="Q35" s="287">
        <v>0.96454369855727196</v>
      </c>
    </row>
    <row r="36" spans="1:17" x14ac:dyDescent="0.25">
      <c r="A36" s="7"/>
      <c r="B36" s="20" t="s">
        <v>104</v>
      </c>
      <c r="C36" s="13">
        <v>17161</v>
      </c>
      <c r="D36" s="282">
        <v>0.83826521328230996</v>
      </c>
      <c r="E36" s="282">
        <v>0.83511339365844395</v>
      </c>
      <c r="F36" s="14"/>
      <c r="G36" s="13">
        <v>879</v>
      </c>
      <c r="H36" s="282">
        <v>0.83220581050339104</v>
      </c>
      <c r="I36" s="282">
        <v>0.83405405568012503</v>
      </c>
      <c r="J36" s="14"/>
      <c r="K36" s="13">
        <v>6551</v>
      </c>
      <c r="L36" s="282">
        <v>0.882798106520018</v>
      </c>
      <c r="M36" s="282">
        <v>0.89163122607571499</v>
      </c>
      <c r="N36" s="14"/>
      <c r="O36" s="13">
        <v>415</v>
      </c>
      <c r="P36" s="282">
        <v>1.03864385823154</v>
      </c>
      <c r="Q36" s="287">
        <v>1.0208846835626599</v>
      </c>
    </row>
    <row r="37" spans="1:17" x14ac:dyDescent="0.25">
      <c r="A37" s="7"/>
      <c r="B37" s="20" t="s">
        <v>105</v>
      </c>
      <c r="C37" s="13">
        <v>2185</v>
      </c>
      <c r="D37" s="282">
        <v>0.88866194034975998</v>
      </c>
      <c r="E37" s="282">
        <v>0.88701388544640503</v>
      </c>
      <c r="F37" s="14"/>
      <c r="G37" s="13">
        <v>76</v>
      </c>
      <c r="H37" s="282">
        <v>0.74808225855313604</v>
      </c>
      <c r="I37" s="282">
        <v>0.76346300162271197</v>
      </c>
      <c r="J37" s="14"/>
      <c r="K37" s="13">
        <v>1113</v>
      </c>
      <c r="L37" s="282">
        <v>0.88496618719547204</v>
      </c>
      <c r="M37" s="282">
        <v>0.886737170455003</v>
      </c>
      <c r="N37" s="14"/>
      <c r="O37" s="13">
        <v>73</v>
      </c>
      <c r="P37" s="282">
        <v>1.1376630400072101</v>
      </c>
      <c r="Q37" s="287">
        <v>1.1493232107853499</v>
      </c>
    </row>
    <row r="38" spans="1:17" x14ac:dyDescent="0.25">
      <c r="A38" s="7"/>
      <c r="B38" s="20" t="s">
        <v>106</v>
      </c>
      <c r="C38" s="13">
        <v>1318</v>
      </c>
      <c r="D38" s="282">
        <v>0.83990152975886501</v>
      </c>
      <c r="E38" s="282">
        <v>0.83869235788049001</v>
      </c>
      <c r="F38" s="14"/>
      <c r="G38" s="13">
        <v>24</v>
      </c>
      <c r="H38" s="282">
        <v>0.64675429573957</v>
      </c>
      <c r="I38" s="282">
        <v>0.64245677582632299</v>
      </c>
      <c r="J38" s="14"/>
      <c r="K38" s="13">
        <v>778</v>
      </c>
      <c r="L38" s="282">
        <v>0.83195418618342298</v>
      </c>
      <c r="M38" s="282">
        <v>0.84192626749794797</v>
      </c>
      <c r="N38" s="14"/>
      <c r="O38" s="13">
        <v>26</v>
      </c>
      <c r="P38" s="282">
        <v>0.99825243342685799</v>
      </c>
      <c r="Q38" s="287">
        <v>0.98715429190584103</v>
      </c>
    </row>
    <row r="39" spans="1:17" x14ac:dyDescent="0.25">
      <c r="A39" s="7"/>
      <c r="B39" s="21" t="s">
        <v>107</v>
      </c>
      <c r="C39" s="22">
        <v>446</v>
      </c>
      <c r="D39" s="284">
        <v>0.72002513998281203</v>
      </c>
      <c r="E39" s="284">
        <v>0.74808488403380902</v>
      </c>
      <c r="F39" s="23"/>
      <c r="G39" s="22">
        <v>9</v>
      </c>
      <c r="H39" s="284">
        <v>0.73492607534893795</v>
      </c>
      <c r="I39" s="284">
        <v>0.54805406885839802</v>
      </c>
      <c r="J39" s="23"/>
      <c r="K39" s="22">
        <v>332</v>
      </c>
      <c r="L39" s="284">
        <v>0.87080561472608997</v>
      </c>
      <c r="M39" s="284">
        <v>0.83260282054328605</v>
      </c>
      <c r="N39" s="23"/>
      <c r="O39" s="22">
        <v>11</v>
      </c>
      <c r="P39" s="284">
        <v>0.74039481290787001</v>
      </c>
      <c r="Q39" s="288">
        <v>0.63313069066499605</v>
      </c>
    </row>
    <row r="40" spans="1:17" x14ac:dyDescent="0.25">
      <c r="A40" s="7"/>
      <c r="B40" s="12"/>
      <c r="C40" s="13"/>
      <c r="D40" s="282"/>
      <c r="E40" s="282"/>
      <c r="F40" s="14"/>
      <c r="G40" s="13"/>
      <c r="H40" s="282"/>
      <c r="I40" s="282"/>
      <c r="J40" s="14"/>
      <c r="K40" s="13"/>
      <c r="L40" s="282"/>
      <c r="M40" s="282"/>
      <c r="N40" s="14"/>
      <c r="O40" s="13"/>
      <c r="P40" s="282"/>
      <c r="Q40" s="282"/>
    </row>
    <row r="41" spans="1:17" x14ac:dyDescent="0.25">
      <c r="A41" s="7" t="s">
        <v>112</v>
      </c>
      <c r="B41" s="16">
        <v>2009</v>
      </c>
      <c r="C41" s="17">
        <v>34274</v>
      </c>
      <c r="D41" s="283">
        <v>1.1444179742934399</v>
      </c>
      <c r="E41" s="283">
        <v>0.97781318225497504</v>
      </c>
      <c r="F41" s="18"/>
      <c r="G41" s="17">
        <v>11267</v>
      </c>
      <c r="H41" s="283">
        <v>1.24818559746285</v>
      </c>
      <c r="I41" s="283">
        <v>1.01028471209952</v>
      </c>
      <c r="J41" s="18"/>
      <c r="K41" s="17">
        <v>23157</v>
      </c>
      <c r="L41" s="283">
        <v>1.10145255684638</v>
      </c>
      <c r="M41" s="283">
        <v>0.99772024562432005</v>
      </c>
      <c r="N41" s="18"/>
      <c r="O41" s="17">
        <v>8989</v>
      </c>
      <c r="P41" s="283">
        <v>1.10878561950679</v>
      </c>
      <c r="Q41" s="286">
        <v>0.95657113135546701</v>
      </c>
    </row>
    <row r="42" spans="1:17" x14ac:dyDescent="0.25">
      <c r="A42" s="7"/>
      <c r="B42" s="20">
        <v>2010</v>
      </c>
      <c r="C42" s="13">
        <v>44009</v>
      </c>
      <c r="D42" s="282">
        <v>1.13813940534341</v>
      </c>
      <c r="E42" s="282">
        <v>0.95424427954005098</v>
      </c>
      <c r="F42" s="14"/>
      <c r="G42" s="13">
        <v>13473</v>
      </c>
      <c r="H42" s="282">
        <v>1.2297106366535899</v>
      </c>
      <c r="I42" s="282">
        <v>0.98766972303064304</v>
      </c>
      <c r="J42" s="14"/>
      <c r="K42" s="13">
        <v>30145</v>
      </c>
      <c r="L42" s="282">
        <v>1.08834993055576</v>
      </c>
      <c r="M42" s="282">
        <v>0.99709263316917995</v>
      </c>
      <c r="N42" s="14"/>
      <c r="O42" s="13">
        <v>10800</v>
      </c>
      <c r="P42" s="282">
        <v>1.1388958646929801</v>
      </c>
      <c r="Q42" s="287">
        <v>1.03969338385109</v>
      </c>
    </row>
    <row r="43" spans="1:17" x14ac:dyDescent="0.25">
      <c r="A43" s="7"/>
      <c r="B43" s="20">
        <v>2011</v>
      </c>
      <c r="C43" s="13">
        <v>65946</v>
      </c>
      <c r="D43" s="282">
        <v>1.1683715942645301</v>
      </c>
      <c r="E43" s="282">
        <v>0.94338578462838496</v>
      </c>
      <c r="F43" s="14"/>
      <c r="G43" s="13">
        <v>17219</v>
      </c>
      <c r="H43" s="282">
        <v>1.23494239301339</v>
      </c>
      <c r="I43" s="282">
        <v>1.0069337044834801</v>
      </c>
      <c r="J43" s="14"/>
      <c r="K43" s="13">
        <v>47010</v>
      </c>
      <c r="L43" s="282">
        <v>1.14048838437496</v>
      </c>
      <c r="M43" s="282">
        <v>0.98859495885846804</v>
      </c>
      <c r="N43" s="14"/>
      <c r="O43" s="13">
        <v>12959</v>
      </c>
      <c r="P43" s="282">
        <v>1.1353307113474</v>
      </c>
      <c r="Q43" s="287">
        <v>1.00776186423523</v>
      </c>
    </row>
    <row r="44" spans="1:17" x14ac:dyDescent="0.25">
      <c r="A44" s="7"/>
      <c r="B44" s="20">
        <v>2012</v>
      </c>
      <c r="C44" s="13">
        <v>59151</v>
      </c>
      <c r="D44" s="282">
        <v>1.12407799512044</v>
      </c>
      <c r="E44" s="282">
        <v>0.94845963977400805</v>
      </c>
      <c r="F44" s="14"/>
      <c r="G44" s="13">
        <v>14728</v>
      </c>
      <c r="H44" s="282">
        <v>1.2295822710627899</v>
      </c>
      <c r="I44" s="282">
        <v>0.97731786517140196</v>
      </c>
      <c r="J44" s="14"/>
      <c r="K44" s="13">
        <v>41387</v>
      </c>
      <c r="L44" s="282">
        <v>1.0880271750380499</v>
      </c>
      <c r="M44" s="282">
        <v>0.93821825579581997</v>
      </c>
      <c r="N44" s="14"/>
      <c r="O44" s="13">
        <v>11255</v>
      </c>
      <c r="P44" s="282">
        <v>1.14762597531389</v>
      </c>
      <c r="Q44" s="287">
        <v>0.97347241936728202</v>
      </c>
    </row>
    <row r="45" spans="1:17" x14ac:dyDescent="0.25">
      <c r="A45" s="7"/>
      <c r="B45" s="20">
        <v>2013</v>
      </c>
      <c r="C45" s="13">
        <v>63229</v>
      </c>
      <c r="D45" s="282">
        <v>1.13469201228355</v>
      </c>
      <c r="E45" s="282">
        <v>0.88886667939376396</v>
      </c>
      <c r="F45" s="14"/>
      <c r="G45" s="13">
        <v>15410</v>
      </c>
      <c r="H45" s="282">
        <v>1.26729980474268</v>
      </c>
      <c r="I45" s="282">
        <v>1.0313316134672099</v>
      </c>
      <c r="J45" s="14"/>
      <c r="K45" s="13">
        <v>48204</v>
      </c>
      <c r="L45" s="282">
        <v>1.1397044577247299</v>
      </c>
      <c r="M45" s="282">
        <v>0.90803884909067401</v>
      </c>
      <c r="N45" s="14"/>
      <c r="O45" s="13">
        <v>11754</v>
      </c>
      <c r="P45" s="282">
        <v>1.20915233666906</v>
      </c>
      <c r="Q45" s="287">
        <v>1.0139563846703701</v>
      </c>
    </row>
    <row r="46" spans="1:17" x14ac:dyDescent="0.25">
      <c r="A46" s="7"/>
      <c r="B46" s="20">
        <v>2014</v>
      </c>
      <c r="C46" s="13">
        <v>61994</v>
      </c>
      <c r="D46" s="282">
        <v>1.1077320709521601</v>
      </c>
      <c r="E46" s="282">
        <v>0.88885682812327005</v>
      </c>
      <c r="F46" s="14"/>
      <c r="G46" s="13">
        <v>14182</v>
      </c>
      <c r="H46" s="282">
        <v>1.2420736270495401</v>
      </c>
      <c r="I46" s="282">
        <v>1.0468719592320599</v>
      </c>
      <c r="J46" s="14"/>
      <c r="K46" s="13">
        <v>47667</v>
      </c>
      <c r="L46" s="282">
        <v>1.1152825172493599</v>
      </c>
      <c r="M46" s="282">
        <v>0.85386792140846302</v>
      </c>
      <c r="N46" s="14"/>
      <c r="O46" s="13">
        <v>10922</v>
      </c>
      <c r="P46" s="282">
        <v>1.2069701338669601</v>
      </c>
      <c r="Q46" s="287">
        <v>1.0719975335959799</v>
      </c>
    </row>
    <row r="47" spans="1:17" x14ac:dyDescent="0.25">
      <c r="A47" s="7"/>
      <c r="B47" s="20">
        <v>2015</v>
      </c>
      <c r="C47" s="13">
        <v>60571</v>
      </c>
      <c r="D47" s="282">
        <v>1.0922345886614699</v>
      </c>
      <c r="E47" s="282">
        <v>0.87862541412703898</v>
      </c>
      <c r="F47" s="14"/>
      <c r="G47" s="13">
        <v>13259</v>
      </c>
      <c r="H47" s="282">
        <v>1.23368893004142</v>
      </c>
      <c r="I47" s="282">
        <v>0.96843935348718801</v>
      </c>
      <c r="J47" s="14"/>
      <c r="K47" s="13">
        <v>47005</v>
      </c>
      <c r="L47" s="282">
        <v>1.10705090923147</v>
      </c>
      <c r="M47" s="282">
        <v>0.86348308548938002</v>
      </c>
      <c r="N47" s="14"/>
      <c r="O47" s="13">
        <v>10133</v>
      </c>
      <c r="P47" s="282">
        <v>1.19991756132853</v>
      </c>
      <c r="Q47" s="287">
        <v>1.0996249041639401</v>
      </c>
    </row>
    <row r="48" spans="1:17" x14ac:dyDescent="0.25">
      <c r="A48" s="7"/>
      <c r="B48" s="21">
        <v>2016</v>
      </c>
      <c r="C48" s="22">
        <v>59200</v>
      </c>
      <c r="D48" s="284">
        <v>1.0669585198768099</v>
      </c>
      <c r="E48" s="284">
        <v>0.84878970743349602</v>
      </c>
      <c r="F48" s="23"/>
      <c r="G48" s="22">
        <v>12021</v>
      </c>
      <c r="H48" s="284">
        <v>1.1907966704511299</v>
      </c>
      <c r="I48" s="284">
        <v>0.93817460878875003</v>
      </c>
      <c r="J48" s="23"/>
      <c r="K48" s="22">
        <v>45194</v>
      </c>
      <c r="L48" s="284">
        <v>1.07012079789676</v>
      </c>
      <c r="M48" s="284">
        <v>0.86401011009195305</v>
      </c>
      <c r="N48" s="23"/>
      <c r="O48" s="22">
        <v>9114</v>
      </c>
      <c r="P48" s="284">
        <v>1.1800741563416901</v>
      </c>
      <c r="Q48" s="288">
        <v>0.99022407665309198</v>
      </c>
    </row>
    <row r="49" spans="1:17" x14ac:dyDescent="0.25">
      <c r="A49" s="7"/>
      <c r="B49" s="12"/>
      <c r="C49" s="13"/>
      <c r="D49" s="14"/>
      <c r="E49" s="14"/>
      <c r="F49" s="14"/>
      <c r="G49" s="13"/>
      <c r="H49" s="14"/>
      <c r="I49" s="14"/>
      <c r="J49" s="14"/>
      <c r="K49" s="13"/>
      <c r="L49" s="14"/>
      <c r="M49" s="14"/>
      <c r="N49" s="14"/>
      <c r="O49" s="13"/>
      <c r="P49" s="14"/>
      <c r="Q49" s="14"/>
    </row>
    <row r="50" spans="1:17" x14ac:dyDescent="0.25">
      <c r="A50" s="7"/>
      <c r="B50" s="12"/>
      <c r="C50" s="13"/>
      <c r="D50" s="14"/>
      <c r="E50" s="14"/>
      <c r="F50" s="14"/>
      <c r="G50" s="13"/>
      <c r="H50" s="14"/>
      <c r="I50" s="14"/>
      <c r="J50" s="14"/>
      <c r="K50" s="13"/>
      <c r="L50" s="14"/>
      <c r="M50" s="14"/>
      <c r="N50" s="14"/>
      <c r="O50" s="13"/>
      <c r="P50" s="14"/>
      <c r="Q50" s="14"/>
    </row>
  </sheetData>
  <mergeCells count="8">
    <mergeCell ref="B1:Q1"/>
    <mergeCell ref="B2:Q2"/>
    <mergeCell ref="B3:Q3"/>
    <mergeCell ref="B4:Q4"/>
    <mergeCell ref="C6:E6"/>
    <mergeCell ref="G6:I6"/>
    <mergeCell ref="K6:M6"/>
    <mergeCell ref="O6:Q6"/>
  </mergeCells>
  <pageMargins left="0.7" right="0.7" top="0.75" bottom="0.75" header="0.51180555555555496" footer="0.51180555555555496"/>
  <pageSetup scale="61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44"/>
  <sheetViews>
    <sheetView showGridLines="0" zoomScaleNormal="100" workbookViewId="0"/>
  </sheetViews>
  <sheetFormatPr defaultColWidth="8.5703125" defaultRowHeight="15" x14ac:dyDescent="0.25"/>
  <cols>
    <col min="1" max="1" width="17.28515625" style="32" customWidth="1"/>
    <col min="2" max="9" width="8.5703125" style="5"/>
    <col min="10" max="10" width="11.42578125" style="5" customWidth="1"/>
    <col min="11" max="17" width="8.5703125" style="5"/>
    <col min="18" max="18" width="3.5703125" style="5" customWidth="1"/>
    <col min="19" max="19" width="10.5703125" style="5" customWidth="1"/>
    <col min="20" max="1024" width="8.5703125" style="5"/>
  </cols>
  <sheetData>
    <row r="1" spans="1:20" x14ac:dyDescent="0.25">
      <c r="B1" s="396" t="s">
        <v>131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0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0" x14ac:dyDescent="0.25">
      <c r="B3" s="395" t="s">
        <v>132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</row>
    <row r="4" spans="1:20" x14ac:dyDescent="0.25">
      <c r="B4" s="395" t="s">
        <v>133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</row>
    <row r="5" spans="1:20" x14ac:dyDescent="0.25">
      <c r="B5" s="384" t="s">
        <v>134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</row>
    <row r="6" spans="1:20" x14ac:dyDescent="0.25">
      <c r="B6" s="395" t="s">
        <v>57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</row>
    <row r="7" spans="1:20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20" ht="12.75" customHeight="1" x14ac:dyDescent="0.25">
      <c r="B8" s="394" t="s">
        <v>135</v>
      </c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01"/>
    </row>
    <row r="9" spans="1:20" ht="27.75" x14ac:dyDescent="0.25">
      <c r="B9" s="392" t="s">
        <v>136</v>
      </c>
      <c r="C9" s="392"/>
      <c r="D9" s="392"/>
      <c r="E9" s="392"/>
      <c r="F9" s="392"/>
      <c r="G9" s="392"/>
      <c r="H9" s="392"/>
      <c r="I9" s="392"/>
      <c r="J9" s="304" t="s">
        <v>137</v>
      </c>
      <c r="K9" s="393" t="s">
        <v>138</v>
      </c>
      <c r="L9" s="393"/>
      <c r="M9" s="393"/>
      <c r="N9" s="393"/>
      <c r="O9" s="393"/>
      <c r="P9" s="393"/>
      <c r="Q9" s="393"/>
      <c r="R9" s="35"/>
      <c r="S9" s="34" t="s">
        <v>139</v>
      </c>
      <c r="T9" s="303" t="s">
        <v>140</v>
      </c>
    </row>
    <row r="10" spans="1:20" x14ac:dyDescent="0.25">
      <c r="B10" s="36" t="s">
        <v>141</v>
      </c>
      <c r="C10" s="37" t="s">
        <v>142</v>
      </c>
      <c r="D10" s="37" t="s">
        <v>143</v>
      </c>
      <c r="E10" s="37" t="s">
        <v>144</v>
      </c>
      <c r="F10" s="37" t="s">
        <v>145</v>
      </c>
      <c r="G10" s="37" t="s">
        <v>146</v>
      </c>
      <c r="H10" s="37" t="s">
        <v>147</v>
      </c>
      <c r="I10" s="37" t="s">
        <v>148</v>
      </c>
      <c r="J10" s="37">
        <v>2016</v>
      </c>
      <c r="K10" s="38" t="s">
        <v>149</v>
      </c>
      <c r="L10" s="38" t="s">
        <v>150</v>
      </c>
      <c r="M10" s="38" t="s">
        <v>151</v>
      </c>
      <c r="N10" s="38" t="s">
        <v>152</v>
      </c>
      <c r="O10" s="38" t="s">
        <v>153</v>
      </c>
      <c r="P10" s="38" t="s">
        <v>154</v>
      </c>
      <c r="Q10" s="39" t="s">
        <v>155</v>
      </c>
      <c r="R10" s="39"/>
      <c r="S10" s="39" t="s">
        <v>156</v>
      </c>
      <c r="T10" s="40" t="s">
        <v>156</v>
      </c>
    </row>
    <row r="11" spans="1:20" x14ac:dyDescent="0.25">
      <c r="A11" s="32" t="s">
        <v>157</v>
      </c>
      <c r="B11" s="289">
        <v>1.1444179742934399</v>
      </c>
      <c r="C11" s="290">
        <v>1.13813940534341</v>
      </c>
      <c r="D11" s="290">
        <v>1.1683715942645301</v>
      </c>
      <c r="E11" s="290">
        <v>1.12407799512044</v>
      </c>
      <c r="F11" s="290">
        <v>1.13469201228355</v>
      </c>
      <c r="G11" s="290">
        <v>1.1077320709521601</v>
      </c>
      <c r="H11" s="290">
        <v>1.0922345886614699</v>
      </c>
      <c r="I11" s="290">
        <v>1.0669585198768099</v>
      </c>
      <c r="J11" s="42">
        <v>59200</v>
      </c>
      <c r="K11" s="290">
        <f t="shared" ref="K11:Q17" si="0">+C11/B11-1</f>
        <v>-5.4862551017746952E-3</v>
      </c>
      <c r="L11" s="290">
        <f t="shared" si="0"/>
        <v>2.6562817155072693E-2</v>
      </c>
      <c r="M11" s="290">
        <f t="shared" si="0"/>
        <v>-3.791054092852375E-2</v>
      </c>
      <c r="N11" s="290">
        <f t="shared" si="0"/>
        <v>9.4424205519409998E-3</v>
      </c>
      <c r="O11" s="290">
        <f t="shared" si="0"/>
        <v>-2.3759699583267069E-2</v>
      </c>
      <c r="P11" s="290">
        <f t="shared" si="0"/>
        <v>-1.3990280409024503E-2</v>
      </c>
      <c r="Q11" s="290">
        <f t="shared" si="0"/>
        <v>-2.314161174444751E-2</v>
      </c>
      <c r="R11" s="290"/>
      <c r="S11" s="294">
        <f t="shared" ref="S11:S17" si="1">+I11/B11-1</f>
        <v>-6.7684583916512886E-2</v>
      </c>
      <c r="T11" s="295">
        <f t="shared" ref="T11:T17" si="2">(1+S11)^(1/7)-1</f>
        <v>-9.9620598286139783E-3</v>
      </c>
    </row>
    <row r="12" spans="1:20" x14ac:dyDescent="0.25">
      <c r="A12" s="32" t="s">
        <v>126</v>
      </c>
      <c r="B12" s="289">
        <v>1.24818559746285</v>
      </c>
      <c r="C12" s="290">
        <v>1.2297106366535899</v>
      </c>
      <c r="D12" s="290">
        <v>1.23494239301339</v>
      </c>
      <c r="E12" s="290">
        <v>1.2295822710627899</v>
      </c>
      <c r="F12" s="290">
        <v>1.26729980474268</v>
      </c>
      <c r="G12" s="290">
        <v>1.2420736270495401</v>
      </c>
      <c r="H12" s="290">
        <v>1.23368893004142</v>
      </c>
      <c r="I12" s="290">
        <v>1.1907966704511299</v>
      </c>
      <c r="J12" s="42">
        <v>12021</v>
      </c>
      <c r="K12" s="290">
        <f t="shared" si="0"/>
        <v>-1.4801453282920041E-2</v>
      </c>
      <c r="L12" s="290">
        <f t="shared" si="0"/>
        <v>4.2544613373738382E-3</v>
      </c>
      <c r="M12" s="290">
        <f t="shared" si="0"/>
        <v>-4.3403821756582417E-3</v>
      </c>
      <c r="N12" s="290">
        <f t="shared" si="0"/>
        <v>3.0675079307453723E-2</v>
      </c>
      <c r="O12" s="290">
        <f t="shared" si="0"/>
        <v>-1.990545378349684E-2</v>
      </c>
      <c r="P12" s="290">
        <f t="shared" si="0"/>
        <v>-6.7505635942349818E-3</v>
      </c>
      <c r="Q12" s="290">
        <f t="shared" si="0"/>
        <v>-3.4767483557504253E-2</v>
      </c>
      <c r="R12" s="290"/>
      <c r="S12" s="294">
        <f t="shared" si="1"/>
        <v>-4.5977879514370934E-2</v>
      </c>
      <c r="T12" s="295">
        <f t="shared" si="2"/>
        <v>-6.7015041934961328E-3</v>
      </c>
    </row>
    <row r="13" spans="1:20" x14ac:dyDescent="0.25">
      <c r="A13" s="32" t="s">
        <v>158</v>
      </c>
      <c r="B13" s="289">
        <v>1.4790099460406101</v>
      </c>
      <c r="C13" s="290">
        <v>1.1683508700848799</v>
      </c>
      <c r="D13" s="290">
        <v>1.8638479880738199</v>
      </c>
      <c r="E13" s="290">
        <v>1.58681733761202</v>
      </c>
      <c r="F13" s="290">
        <v>1.8508998846910001</v>
      </c>
      <c r="G13" s="290">
        <v>1.7917547552755499</v>
      </c>
      <c r="H13" s="290">
        <v>1.7357023121552</v>
      </c>
      <c r="I13" s="290">
        <v>1.74442670549109</v>
      </c>
      <c r="J13" s="42">
        <v>3921</v>
      </c>
      <c r="K13" s="290">
        <f t="shared" si="0"/>
        <v>-0.2100452919788548</v>
      </c>
      <c r="L13" s="290">
        <f t="shared" si="0"/>
        <v>0.5952810373979629</v>
      </c>
      <c r="M13" s="290">
        <f t="shared" si="0"/>
        <v>-0.14863371489221888</v>
      </c>
      <c r="N13" s="290">
        <f t="shared" si="0"/>
        <v>0.16642277647179871</v>
      </c>
      <c r="O13" s="290">
        <f t="shared" si="0"/>
        <v>-3.1954796639540595E-2</v>
      </c>
      <c r="P13" s="290">
        <f t="shared" si="0"/>
        <v>-3.1283546453727551E-2</v>
      </c>
      <c r="Q13" s="290">
        <f t="shared" si="0"/>
        <v>5.0264341268619894E-3</v>
      </c>
      <c r="R13" s="290"/>
      <c r="S13" s="294">
        <f t="shared" si="1"/>
        <v>0.17945569613038437</v>
      </c>
      <c r="T13" s="295">
        <f t="shared" si="2"/>
        <v>2.3859190850901379E-2</v>
      </c>
    </row>
    <row r="14" spans="1:20" x14ac:dyDescent="0.25">
      <c r="A14" s="32" t="s">
        <v>159</v>
      </c>
      <c r="B14" s="289">
        <v>1.10145255684638</v>
      </c>
      <c r="C14" s="290">
        <v>1.08834993055576</v>
      </c>
      <c r="D14" s="290">
        <v>1.14048838437496</v>
      </c>
      <c r="E14" s="290">
        <v>1.0880271750380499</v>
      </c>
      <c r="F14" s="290">
        <v>1.1397044577247299</v>
      </c>
      <c r="G14" s="290">
        <v>1.1152825172493599</v>
      </c>
      <c r="H14" s="290">
        <v>1.10705090923147</v>
      </c>
      <c r="I14" s="290">
        <v>1.07012079789676</v>
      </c>
      <c r="J14" s="42">
        <v>45194</v>
      </c>
      <c r="K14" s="290">
        <f t="shared" si="0"/>
        <v>-1.1895770007683937E-2</v>
      </c>
      <c r="L14" s="290">
        <f t="shared" si="0"/>
        <v>4.7905965127021055E-2</v>
      </c>
      <c r="M14" s="290">
        <f t="shared" si="0"/>
        <v>-4.5998898415489986E-2</v>
      </c>
      <c r="N14" s="290">
        <f t="shared" si="0"/>
        <v>4.7496316151177664E-2</v>
      </c>
      <c r="O14" s="290">
        <f t="shared" si="0"/>
        <v>-2.1428310041118226E-2</v>
      </c>
      <c r="P14" s="290">
        <f t="shared" si="0"/>
        <v>-7.3807379660103534E-3</v>
      </c>
      <c r="Q14" s="290">
        <f t="shared" si="0"/>
        <v>-3.3359000048468812E-2</v>
      </c>
      <c r="R14" s="290"/>
      <c r="S14" s="294">
        <f t="shared" si="1"/>
        <v>-2.8445854299278595E-2</v>
      </c>
      <c r="T14" s="295">
        <f t="shared" si="2"/>
        <v>-4.1141247897529265E-3</v>
      </c>
    </row>
    <row r="15" spans="1:20" x14ac:dyDescent="0.25">
      <c r="A15" s="32" t="s">
        <v>128</v>
      </c>
      <c r="B15" s="289">
        <v>1.10878561950679</v>
      </c>
      <c r="C15" s="290">
        <v>1.1388958646929801</v>
      </c>
      <c r="D15" s="290">
        <v>1.1353307113474</v>
      </c>
      <c r="E15" s="290">
        <v>1.14762597531389</v>
      </c>
      <c r="F15" s="290">
        <v>1.20915233666906</v>
      </c>
      <c r="G15" s="290">
        <v>1.2069701338669601</v>
      </c>
      <c r="H15" s="290">
        <v>1.19991756132853</v>
      </c>
      <c r="I15" s="290">
        <v>1.1800741563416901</v>
      </c>
      <c r="J15" s="42">
        <v>9114</v>
      </c>
      <c r="K15" s="290">
        <f t="shared" si="0"/>
        <v>2.7156056731312717E-2</v>
      </c>
      <c r="L15" s="290">
        <f t="shared" si="0"/>
        <v>-3.130359373586078E-3</v>
      </c>
      <c r="M15" s="290">
        <f t="shared" si="0"/>
        <v>1.0829676184746173E-2</v>
      </c>
      <c r="N15" s="290">
        <f t="shared" si="0"/>
        <v>5.3611858461413586E-2</v>
      </c>
      <c r="O15" s="290">
        <f t="shared" si="0"/>
        <v>-1.8047376959229311E-3</v>
      </c>
      <c r="P15" s="290">
        <f t="shared" si="0"/>
        <v>-5.8432038544604659E-3</v>
      </c>
      <c r="Q15" s="290">
        <f t="shared" si="0"/>
        <v>-1.6537306917043137E-2</v>
      </c>
      <c r="R15" s="290"/>
      <c r="S15" s="294">
        <f t="shared" si="1"/>
        <v>6.4294247310504149E-2</v>
      </c>
      <c r="T15" s="295">
        <f t="shared" si="2"/>
        <v>8.941438087047171E-3</v>
      </c>
    </row>
    <row r="16" spans="1:20" x14ac:dyDescent="0.25">
      <c r="A16" s="32" t="s">
        <v>160</v>
      </c>
      <c r="B16" s="291">
        <v>1.2979086682215399</v>
      </c>
      <c r="C16" s="292">
        <v>1.15223699429634</v>
      </c>
      <c r="D16" s="292">
        <v>1.5007296935308001</v>
      </c>
      <c r="E16" s="292">
        <v>1.37712866242256</v>
      </c>
      <c r="F16" s="292">
        <v>1.40271156898339</v>
      </c>
      <c r="G16" s="292">
        <v>1.35886710306128</v>
      </c>
      <c r="H16" s="292">
        <v>1.4260829819865799</v>
      </c>
      <c r="I16" s="292">
        <v>1.3329100050726901</v>
      </c>
      <c r="J16" s="43">
        <v>7361</v>
      </c>
      <c r="K16" s="292">
        <f t="shared" si="0"/>
        <v>-0.11223568922211347</v>
      </c>
      <c r="L16" s="292">
        <f t="shared" si="0"/>
        <v>0.30244880259835893</v>
      </c>
      <c r="M16" s="292">
        <f t="shared" si="0"/>
        <v>-8.2360622063418432E-2</v>
      </c>
      <c r="N16" s="292">
        <f t="shared" si="0"/>
        <v>1.8576990849806352E-2</v>
      </c>
      <c r="O16" s="292">
        <f t="shared" si="0"/>
        <v>-3.1256936131129343E-2</v>
      </c>
      <c r="P16" s="292">
        <f t="shared" si="0"/>
        <v>4.9464645051657152E-2</v>
      </c>
      <c r="Q16" s="292">
        <f t="shared" si="0"/>
        <v>-6.5334891511079407E-2</v>
      </c>
      <c r="R16" s="292"/>
      <c r="S16" s="296">
        <f t="shared" si="1"/>
        <v>2.6967488320353672E-2</v>
      </c>
      <c r="T16" s="297">
        <f t="shared" si="2"/>
        <v>3.8087023860666758E-3</v>
      </c>
    </row>
    <row r="17" spans="1:20" x14ac:dyDescent="0.25">
      <c r="A17" s="44" t="s">
        <v>161</v>
      </c>
      <c r="B17" s="293">
        <v>1.1438379999999999</v>
      </c>
      <c r="C17" s="293">
        <v>1.134892</v>
      </c>
      <c r="D17" s="293">
        <v>1.2070669999999999</v>
      </c>
      <c r="E17" s="293">
        <v>1.1532929999999999</v>
      </c>
      <c r="F17" s="293">
        <v>1.1830290000000001</v>
      </c>
      <c r="G17" s="293">
        <v>1.1544589999999999</v>
      </c>
      <c r="H17" s="293">
        <v>1.143022</v>
      </c>
      <c r="I17" s="293">
        <v>1.109526</v>
      </c>
      <c r="J17" s="46">
        <f>SUM(J11:J16)</f>
        <v>136811</v>
      </c>
      <c r="K17" s="293">
        <f t="shared" si="0"/>
        <v>-7.8210375944844923E-3</v>
      </c>
      <c r="L17" s="293">
        <f t="shared" si="0"/>
        <v>6.3596359829833915E-2</v>
      </c>
      <c r="M17" s="293">
        <f t="shared" si="0"/>
        <v>-4.4549308364821516E-2</v>
      </c>
      <c r="N17" s="293">
        <f t="shared" si="0"/>
        <v>2.5783560638970471E-2</v>
      </c>
      <c r="O17" s="293">
        <f t="shared" si="0"/>
        <v>-2.4149872910977033E-2</v>
      </c>
      <c r="P17" s="293">
        <f t="shared" si="0"/>
        <v>-9.9068048323932567E-3</v>
      </c>
      <c r="Q17" s="293">
        <f t="shared" si="0"/>
        <v>-2.9304772786525546E-2</v>
      </c>
      <c r="R17" s="293"/>
      <c r="S17" s="298">
        <f t="shared" si="1"/>
        <v>-2.9997254856019784E-2</v>
      </c>
      <c r="T17" s="299">
        <f t="shared" si="2"/>
        <v>-4.3414595623137986E-3</v>
      </c>
    </row>
    <row r="20" spans="1:20" ht="12.75" customHeight="1" x14ac:dyDescent="0.25">
      <c r="B20" s="394" t="s">
        <v>162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01"/>
    </row>
    <row r="21" spans="1:20" ht="27.75" x14ac:dyDescent="0.25">
      <c r="B21" s="392" t="s">
        <v>136</v>
      </c>
      <c r="C21" s="392"/>
      <c r="D21" s="392"/>
      <c r="E21" s="392"/>
      <c r="F21" s="392"/>
      <c r="G21" s="392"/>
      <c r="H21" s="392"/>
      <c r="I21" s="392"/>
      <c r="J21" s="304" t="s">
        <v>163</v>
      </c>
      <c r="K21" s="393" t="s">
        <v>138</v>
      </c>
      <c r="L21" s="393"/>
      <c r="M21" s="393"/>
      <c r="N21" s="393"/>
      <c r="O21" s="393"/>
      <c r="P21" s="393"/>
      <c r="Q21" s="393"/>
      <c r="R21" s="35"/>
      <c r="S21" s="34" t="s">
        <v>139</v>
      </c>
      <c r="T21" s="303" t="s">
        <v>140</v>
      </c>
    </row>
    <row r="22" spans="1:20" x14ac:dyDescent="0.25">
      <c r="B22" s="36" t="s">
        <v>141</v>
      </c>
      <c r="C22" s="37" t="s">
        <v>142</v>
      </c>
      <c r="D22" s="37" t="s">
        <v>143</v>
      </c>
      <c r="E22" s="37" t="s">
        <v>144</v>
      </c>
      <c r="F22" s="37" t="s">
        <v>145</v>
      </c>
      <c r="G22" s="37" t="s">
        <v>146</v>
      </c>
      <c r="H22" s="37" t="s">
        <v>147</v>
      </c>
      <c r="I22" s="37" t="s">
        <v>148</v>
      </c>
      <c r="J22" s="37">
        <v>2016</v>
      </c>
      <c r="K22" s="38" t="s">
        <v>149</v>
      </c>
      <c r="L22" s="38" t="s">
        <v>150</v>
      </c>
      <c r="M22" s="38" t="s">
        <v>151</v>
      </c>
      <c r="N22" s="38" t="s">
        <v>152</v>
      </c>
      <c r="O22" s="38" t="s">
        <v>153</v>
      </c>
      <c r="P22" s="38" t="s">
        <v>154</v>
      </c>
      <c r="Q22" s="39" t="s">
        <v>155</v>
      </c>
      <c r="R22" s="39"/>
      <c r="S22" s="39" t="s">
        <v>156</v>
      </c>
      <c r="T22" s="40" t="s">
        <v>156</v>
      </c>
    </row>
    <row r="23" spans="1:20" x14ac:dyDescent="0.25">
      <c r="A23" s="32" t="s">
        <v>157</v>
      </c>
      <c r="B23" s="289">
        <v>0.97781318225497504</v>
      </c>
      <c r="C23" s="290">
        <v>0.95424427954005098</v>
      </c>
      <c r="D23" s="290">
        <v>0.94338578462838496</v>
      </c>
      <c r="E23" s="290">
        <v>0.94845963977400805</v>
      </c>
      <c r="F23" s="290">
        <v>0.88886667939376396</v>
      </c>
      <c r="G23" s="290">
        <v>0.88885682812327005</v>
      </c>
      <c r="H23" s="290">
        <v>0.87862541412703898</v>
      </c>
      <c r="I23" s="290">
        <v>0.84878970743349602</v>
      </c>
      <c r="J23" s="42">
        <v>15875.915333999999</v>
      </c>
      <c r="K23" s="290">
        <f t="shared" ref="K23:Q29" si="3">+C23/B23-1</f>
        <v>-2.410368682141395E-2</v>
      </c>
      <c r="L23" s="290">
        <f t="shared" si="3"/>
        <v>-1.1379156411500668E-2</v>
      </c>
      <c r="M23" s="290">
        <f t="shared" si="3"/>
        <v>5.3783459834746417E-3</v>
      </c>
      <c r="N23" s="290">
        <f t="shared" si="3"/>
        <v>-6.2831308662162466E-2</v>
      </c>
      <c r="O23" s="290">
        <f t="shared" si="3"/>
        <v>-1.108295622087585E-5</v>
      </c>
      <c r="P23" s="290">
        <f t="shared" si="3"/>
        <v>-1.1510755919863502E-2</v>
      </c>
      <c r="Q23" s="290">
        <f t="shared" si="3"/>
        <v>-3.3957254381477564E-2</v>
      </c>
      <c r="R23" s="290"/>
      <c r="S23" s="294">
        <f t="shared" ref="S23:S29" si="4">+I23/B23-1</f>
        <v>-0.1319510486900296</v>
      </c>
      <c r="T23" s="295">
        <f t="shared" ref="T23:T29" si="5">(1+S23)^(1/7)-1</f>
        <v>-2.0012350606102736E-2</v>
      </c>
    </row>
    <row r="24" spans="1:20" x14ac:dyDescent="0.25">
      <c r="A24" s="32" t="s">
        <v>126</v>
      </c>
      <c r="B24" s="289">
        <v>1.01028471209952</v>
      </c>
      <c r="C24" s="290">
        <v>0.98766972303064304</v>
      </c>
      <c r="D24" s="290">
        <v>1.0069337044834801</v>
      </c>
      <c r="E24" s="290">
        <v>0.97731786517140196</v>
      </c>
      <c r="F24" s="290">
        <v>1.0313316134672099</v>
      </c>
      <c r="G24" s="290">
        <v>1.0468719592320599</v>
      </c>
      <c r="H24" s="290">
        <v>0.96843935348718801</v>
      </c>
      <c r="I24" s="290">
        <v>0.93817460878875003</v>
      </c>
      <c r="J24" s="42">
        <v>1216.4352779999999</v>
      </c>
      <c r="K24" s="290">
        <f t="shared" si="3"/>
        <v>-2.2384768172805103E-2</v>
      </c>
      <c r="L24" s="290">
        <f t="shared" si="3"/>
        <v>1.9504477057093572E-2</v>
      </c>
      <c r="M24" s="290">
        <f t="shared" si="3"/>
        <v>-2.941190584862774E-2</v>
      </c>
      <c r="N24" s="290">
        <f t="shared" si="3"/>
        <v>5.5267329310853208E-2</v>
      </c>
      <c r="O24" s="290">
        <f t="shared" si="3"/>
        <v>1.5068233691203581E-2</v>
      </c>
      <c r="P24" s="290">
        <f t="shared" si="3"/>
        <v>-7.4920915641304098E-2</v>
      </c>
      <c r="Q24" s="290">
        <f t="shared" si="3"/>
        <v>-3.1251047976788349E-2</v>
      </c>
      <c r="R24" s="290"/>
      <c r="S24" s="294">
        <f t="shared" si="4"/>
        <v>-7.1376021479048757E-2</v>
      </c>
      <c r="T24" s="295">
        <f t="shared" si="5"/>
        <v>-1.052301040299608E-2</v>
      </c>
    </row>
    <row r="25" spans="1:20" x14ac:dyDescent="0.25">
      <c r="A25" s="32" t="s">
        <v>158</v>
      </c>
      <c r="B25" s="289">
        <v>1.1496832099124801</v>
      </c>
      <c r="C25" s="290">
        <v>1.0606679411351401</v>
      </c>
      <c r="D25" s="290">
        <v>1.69544547297262</v>
      </c>
      <c r="E25" s="290">
        <v>1.22874419913851</v>
      </c>
      <c r="F25" s="290">
        <v>1.88642693313895</v>
      </c>
      <c r="G25" s="290">
        <v>1.58690424773048</v>
      </c>
      <c r="H25" s="290">
        <v>1.1022229367930101</v>
      </c>
      <c r="I25" s="290">
        <v>1.1418624570170901</v>
      </c>
      <c r="J25" s="42">
        <v>52.214772000000004</v>
      </c>
      <c r="K25" s="290">
        <f t="shared" si="3"/>
        <v>-7.7425910033178891E-2</v>
      </c>
      <c r="L25" s="290">
        <f t="shared" si="3"/>
        <v>0.5984696126085729</v>
      </c>
      <c r="M25" s="290">
        <f t="shared" si="3"/>
        <v>-0.27526763984679725</v>
      </c>
      <c r="N25" s="290">
        <f t="shared" si="3"/>
        <v>0.53524788516727151</v>
      </c>
      <c r="O25" s="290">
        <f t="shared" si="3"/>
        <v>-0.15877778256169961</v>
      </c>
      <c r="P25" s="290">
        <f t="shared" si="3"/>
        <v>-0.305425681247397</v>
      </c>
      <c r="Q25" s="290">
        <f t="shared" si="3"/>
        <v>3.5963251081867265E-2</v>
      </c>
      <c r="R25" s="290"/>
      <c r="S25" s="294">
        <f t="shared" si="4"/>
        <v>-6.8025285817518988E-3</v>
      </c>
      <c r="T25" s="295">
        <f t="shared" si="5"/>
        <v>-9.7463491244698108E-4</v>
      </c>
    </row>
    <row r="26" spans="1:20" x14ac:dyDescent="0.25">
      <c r="A26" s="32" t="s">
        <v>159</v>
      </c>
      <c r="B26" s="289">
        <v>0.99772024562432005</v>
      </c>
      <c r="C26" s="290">
        <v>0.99709263316917995</v>
      </c>
      <c r="D26" s="290">
        <v>0.98859495885846804</v>
      </c>
      <c r="E26" s="290">
        <v>0.93821825579581997</v>
      </c>
      <c r="F26" s="290">
        <v>0.90803884909067401</v>
      </c>
      <c r="G26" s="290">
        <v>0.85386792140846302</v>
      </c>
      <c r="H26" s="290">
        <v>0.86348308548938002</v>
      </c>
      <c r="I26" s="290">
        <v>0.86401011009195305</v>
      </c>
      <c r="J26" s="42">
        <v>8452.2895050000006</v>
      </c>
      <c r="K26" s="290">
        <f t="shared" si="3"/>
        <v>-6.290465267119183E-4</v>
      </c>
      <c r="L26" s="290">
        <f t="shared" si="3"/>
        <v>-8.5224522055716845E-3</v>
      </c>
      <c r="M26" s="290">
        <f t="shared" si="3"/>
        <v>-5.0957879778001369E-2</v>
      </c>
      <c r="N26" s="290">
        <f t="shared" si="3"/>
        <v>-3.2166722954614646E-2</v>
      </c>
      <c r="O26" s="290">
        <f t="shared" si="3"/>
        <v>-5.9657059537109758E-2</v>
      </c>
      <c r="P26" s="290">
        <f t="shared" si="3"/>
        <v>1.1260715902122964E-2</v>
      </c>
      <c r="Q26" s="290">
        <f t="shared" si="3"/>
        <v>6.103473379266422E-4</v>
      </c>
      <c r="R26" s="290"/>
      <c r="S26" s="294">
        <f t="shared" si="4"/>
        <v>-0.13401565831582207</v>
      </c>
      <c r="T26" s="295">
        <f t="shared" si="5"/>
        <v>-2.0345669100769292E-2</v>
      </c>
    </row>
    <row r="27" spans="1:20" x14ac:dyDescent="0.25">
      <c r="A27" s="32" t="s">
        <v>128</v>
      </c>
      <c r="B27" s="289">
        <v>0.95657113135546701</v>
      </c>
      <c r="C27" s="290">
        <v>1.03969338385109</v>
      </c>
      <c r="D27" s="290">
        <v>1.00776186423523</v>
      </c>
      <c r="E27" s="290">
        <v>0.97347241936728202</v>
      </c>
      <c r="F27" s="290">
        <v>1.0139563846703701</v>
      </c>
      <c r="G27" s="290">
        <v>1.0719975335959799</v>
      </c>
      <c r="H27" s="290">
        <v>1.0996249041639401</v>
      </c>
      <c r="I27" s="290">
        <v>0.99022407665309198</v>
      </c>
      <c r="J27" s="42">
        <v>632.59767899999997</v>
      </c>
      <c r="K27" s="290">
        <f t="shared" si="3"/>
        <v>8.6896049620312388E-2</v>
      </c>
      <c r="L27" s="290">
        <f t="shared" si="3"/>
        <v>-3.0712438986178481E-2</v>
      </c>
      <c r="M27" s="290">
        <f t="shared" si="3"/>
        <v>-3.4025344761353438E-2</v>
      </c>
      <c r="N27" s="290">
        <f t="shared" si="3"/>
        <v>4.1587172371458703E-2</v>
      </c>
      <c r="O27" s="290">
        <f t="shared" si="3"/>
        <v>5.7242254009257643E-2</v>
      </c>
      <c r="P27" s="290">
        <f t="shared" si="3"/>
        <v>2.577186019755584E-2</v>
      </c>
      <c r="Q27" s="290">
        <f t="shared" si="3"/>
        <v>-9.9489223185634468E-2</v>
      </c>
      <c r="R27" s="290"/>
      <c r="S27" s="294">
        <f t="shared" si="4"/>
        <v>3.518080798647838E-2</v>
      </c>
      <c r="T27" s="295">
        <f t="shared" si="5"/>
        <v>4.9516627571239979E-3</v>
      </c>
    </row>
    <row r="28" spans="1:20" x14ac:dyDescent="0.25">
      <c r="A28" s="32" t="s">
        <v>160</v>
      </c>
      <c r="B28" s="291">
        <v>1.17323819369034</v>
      </c>
      <c r="C28" s="292">
        <v>0.88648824066207199</v>
      </c>
      <c r="D28" s="292">
        <v>1.47989681920911</v>
      </c>
      <c r="E28" s="292">
        <v>1.2661340178877101</v>
      </c>
      <c r="F28" s="292">
        <v>1.4058235747383401</v>
      </c>
      <c r="G28" s="292">
        <v>1.4354972065411999</v>
      </c>
      <c r="H28" s="292">
        <v>1.51090253021845</v>
      </c>
      <c r="I28" s="292">
        <v>1.3270700351717799</v>
      </c>
      <c r="J28" s="43">
        <v>45.451771999999998</v>
      </c>
      <c r="K28" s="292">
        <f t="shared" si="3"/>
        <v>-0.24440898239624786</v>
      </c>
      <c r="L28" s="292">
        <f t="shared" si="3"/>
        <v>0.66939249877003659</v>
      </c>
      <c r="M28" s="292">
        <f t="shared" si="3"/>
        <v>-0.1444443954110527</v>
      </c>
      <c r="N28" s="292">
        <f t="shared" si="3"/>
        <v>0.1103276232034851</v>
      </c>
      <c r="O28" s="292">
        <f t="shared" si="3"/>
        <v>2.1107649875897749E-2</v>
      </c>
      <c r="P28" s="292">
        <f t="shared" si="3"/>
        <v>5.2529063333350168E-2</v>
      </c>
      <c r="Q28" s="292">
        <f t="shared" si="3"/>
        <v>-0.12167065139542199</v>
      </c>
      <c r="R28" s="292"/>
      <c r="S28" s="296">
        <f t="shared" si="4"/>
        <v>0.13111731471814125</v>
      </c>
      <c r="T28" s="297">
        <f t="shared" si="5"/>
        <v>1.7756653124642252E-2</v>
      </c>
    </row>
    <row r="29" spans="1:20" x14ac:dyDescent="0.25">
      <c r="A29" s="44" t="s">
        <v>161</v>
      </c>
      <c r="B29" s="293">
        <f t="shared" ref="B29:J29" si="6">B35</f>
        <v>0.98531263328021801</v>
      </c>
      <c r="C29" s="293">
        <f t="shared" si="6"/>
        <v>0.97199709570852999</v>
      </c>
      <c r="D29" s="293">
        <f t="shared" si="6"/>
        <v>0.96716196139377297</v>
      </c>
      <c r="E29" s="293">
        <f t="shared" si="6"/>
        <v>0.94972456192145305</v>
      </c>
      <c r="F29" s="293">
        <f t="shared" si="6"/>
        <v>0.90852112055530498</v>
      </c>
      <c r="G29" s="293">
        <f t="shared" si="6"/>
        <v>0.89216123791824997</v>
      </c>
      <c r="H29" s="293">
        <f t="shared" si="6"/>
        <v>0.88433572087785495</v>
      </c>
      <c r="I29" s="293">
        <f t="shared" si="6"/>
        <v>0.86140939890647406</v>
      </c>
      <c r="J29" s="46">
        <f t="shared" si="6"/>
        <v>26274.904339999997</v>
      </c>
      <c r="K29" s="293">
        <f t="shared" si="3"/>
        <v>-1.3514022983100338E-2</v>
      </c>
      <c r="L29" s="293">
        <f t="shared" si="3"/>
        <v>-4.9744328826748507E-3</v>
      </c>
      <c r="M29" s="293">
        <f t="shared" si="3"/>
        <v>-1.802945128982425E-2</v>
      </c>
      <c r="N29" s="293">
        <f t="shared" si="3"/>
        <v>-4.3384622255937644E-2</v>
      </c>
      <c r="O29" s="293">
        <f t="shared" si="3"/>
        <v>-1.8007157199664836E-2</v>
      </c>
      <c r="P29" s="293">
        <f t="shared" si="3"/>
        <v>-8.7714156452872727E-3</v>
      </c>
      <c r="Q29" s="293">
        <f t="shared" si="3"/>
        <v>-2.5924907735970004E-2</v>
      </c>
      <c r="R29" s="293"/>
      <c r="S29" s="298">
        <f t="shared" si="4"/>
        <v>-0.12575017328383986</v>
      </c>
      <c r="T29" s="299">
        <f t="shared" si="5"/>
        <v>-1.9015326650064335E-2</v>
      </c>
    </row>
    <row r="32" spans="1:20" ht="12.75" customHeight="1" x14ac:dyDescent="0.25">
      <c r="B32" s="394" t="s">
        <v>162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01"/>
    </row>
    <row r="33" spans="1:20" ht="28.5" x14ac:dyDescent="0.25">
      <c r="B33" s="392" t="s">
        <v>136</v>
      </c>
      <c r="C33" s="392"/>
      <c r="D33" s="392"/>
      <c r="E33" s="392"/>
      <c r="F33" s="392"/>
      <c r="G33" s="392"/>
      <c r="H33" s="392"/>
      <c r="I33" s="392"/>
      <c r="J33" s="304" t="s">
        <v>163</v>
      </c>
      <c r="K33" s="393" t="s">
        <v>138</v>
      </c>
      <c r="L33" s="393"/>
      <c r="M33" s="393"/>
      <c r="N33" s="393"/>
      <c r="O33" s="393"/>
      <c r="P33" s="393"/>
      <c r="Q33" s="393"/>
      <c r="R33" s="35"/>
      <c r="S33" s="34" t="s">
        <v>139</v>
      </c>
      <c r="T33" s="302" t="s">
        <v>140</v>
      </c>
    </row>
    <row r="34" spans="1:20" x14ac:dyDescent="0.25">
      <c r="B34" s="36" t="s">
        <v>141</v>
      </c>
      <c r="C34" s="37" t="s">
        <v>142</v>
      </c>
      <c r="D34" s="37" t="s">
        <v>143</v>
      </c>
      <c r="E34" s="37" t="s">
        <v>144</v>
      </c>
      <c r="F34" s="37" t="s">
        <v>145</v>
      </c>
      <c r="G34" s="37" t="s">
        <v>146</v>
      </c>
      <c r="H34" s="37" t="s">
        <v>147</v>
      </c>
      <c r="I34" s="37" t="s">
        <v>148</v>
      </c>
      <c r="J34" s="37">
        <v>2016</v>
      </c>
      <c r="K34" s="38" t="s">
        <v>149</v>
      </c>
      <c r="L34" s="38" t="s">
        <v>150</v>
      </c>
      <c r="M34" s="38" t="s">
        <v>151</v>
      </c>
      <c r="N34" s="38" t="s">
        <v>152</v>
      </c>
      <c r="O34" s="38" t="s">
        <v>153</v>
      </c>
      <c r="P34" s="38" t="s">
        <v>154</v>
      </c>
      <c r="Q34" s="39" t="s">
        <v>155</v>
      </c>
      <c r="R34" s="39"/>
      <c r="S34" s="39" t="s">
        <v>156</v>
      </c>
      <c r="T34" s="40" t="s">
        <v>156</v>
      </c>
    </row>
    <row r="35" spans="1:20" x14ac:dyDescent="0.25">
      <c r="A35" s="47" t="s">
        <v>161</v>
      </c>
      <c r="B35" s="291">
        <v>0.98531263328021801</v>
      </c>
      <c r="C35" s="292">
        <v>0.97199709570852999</v>
      </c>
      <c r="D35" s="292">
        <v>0.96716196139377297</v>
      </c>
      <c r="E35" s="292">
        <v>0.94972456192145305</v>
      </c>
      <c r="F35" s="292">
        <v>0.90852112055530498</v>
      </c>
      <c r="G35" s="292">
        <v>0.89216123791824997</v>
      </c>
      <c r="H35" s="292">
        <v>0.88433572087785495</v>
      </c>
      <c r="I35" s="292">
        <v>0.86140939890647406</v>
      </c>
      <c r="J35" s="48">
        <f>SUM(J23:J28)</f>
        <v>26274.904339999997</v>
      </c>
      <c r="K35" s="292">
        <f t="shared" ref="K35:Q40" si="7">+C35/B35-1</f>
        <v>-1.3514022983100338E-2</v>
      </c>
      <c r="L35" s="292">
        <f t="shared" si="7"/>
        <v>-4.9744328826748507E-3</v>
      </c>
      <c r="M35" s="292">
        <f t="shared" si="7"/>
        <v>-1.802945128982425E-2</v>
      </c>
      <c r="N35" s="292">
        <f t="shared" si="7"/>
        <v>-4.3384622255937644E-2</v>
      </c>
      <c r="O35" s="292">
        <f t="shared" si="7"/>
        <v>-1.8007157199664836E-2</v>
      </c>
      <c r="P35" s="292">
        <f t="shared" si="7"/>
        <v>-8.7714156452872727E-3</v>
      </c>
      <c r="Q35" s="292">
        <f t="shared" si="7"/>
        <v>-2.5924907735970004E-2</v>
      </c>
      <c r="R35" s="292"/>
      <c r="S35" s="296">
        <f t="shared" ref="S35:S40" si="8">+I35/B35-1</f>
        <v>-0.12575017328383986</v>
      </c>
      <c r="T35" s="297">
        <f t="shared" ref="T35:T40" si="9">(1+S35)^(1/7)-1</f>
        <v>-1.9015326650064335E-2</v>
      </c>
    </row>
    <row r="36" spans="1:20" x14ac:dyDescent="0.25">
      <c r="A36" s="32" t="s">
        <v>164</v>
      </c>
      <c r="B36" s="289">
        <v>0.98251639501153099</v>
      </c>
      <c r="C36" s="290">
        <v>0.95913612974474505</v>
      </c>
      <c r="D36" s="290">
        <v>0.95390299142422297</v>
      </c>
      <c r="E36" s="290">
        <v>0.95273495931110197</v>
      </c>
      <c r="F36" s="290">
        <v>0.90337117963983504</v>
      </c>
      <c r="G36" s="290">
        <v>0.90255868867944999</v>
      </c>
      <c r="H36" s="290">
        <v>0.88565353291629101</v>
      </c>
      <c r="I36" s="290">
        <v>0.85523960116007802</v>
      </c>
      <c r="J36" s="49">
        <f>SUM(J23:J25)</f>
        <v>17144.565383999998</v>
      </c>
      <c r="K36" s="290">
        <f t="shared" si="7"/>
        <v>-2.3796310560814105E-2</v>
      </c>
      <c r="L36" s="290">
        <f t="shared" si="7"/>
        <v>-5.4560954990974242E-3</v>
      </c>
      <c r="M36" s="290">
        <f t="shared" si="7"/>
        <v>-1.2244768321536537E-3</v>
      </c>
      <c r="N36" s="290">
        <f t="shared" si="7"/>
        <v>-5.1812709493688103E-2</v>
      </c>
      <c r="O36" s="290">
        <f t="shared" si="7"/>
        <v>-8.9939880604672506E-4</v>
      </c>
      <c r="P36" s="290">
        <f t="shared" si="7"/>
        <v>-1.8730256519820632E-2</v>
      </c>
      <c r="Q36" s="290">
        <f t="shared" si="7"/>
        <v>-3.4340665537759052E-2</v>
      </c>
      <c r="R36" s="290"/>
      <c r="S36" s="294">
        <f t="shared" si="8"/>
        <v>-0.12954164886984831</v>
      </c>
      <c r="T36" s="295">
        <f t="shared" si="9"/>
        <v>-1.9624225999310574E-2</v>
      </c>
    </row>
    <row r="37" spans="1:20" x14ac:dyDescent="0.25">
      <c r="A37" s="47" t="s">
        <v>165</v>
      </c>
      <c r="B37" s="291">
        <v>0.99229715250949702</v>
      </c>
      <c r="C37" s="292">
        <v>1.0012569372218201</v>
      </c>
      <c r="D37" s="292">
        <v>0.99497121526968901</v>
      </c>
      <c r="E37" s="292">
        <v>0.94354647739689901</v>
      </c>
      <c r="F37" s="292">
        <v>0.91875538401496104</v>
      </c>
      <c r="G37" s="292">
        <v>0.87187388288131495</v>
      </c>
      <c r="H37" s="292">
        <v>0.88179206494450102</v>
      </c>
      <c r="I37" s="292">
        <v>0.87323860592921998</v>
      </c>
      <c r="J37" s="48">
        <f>SUM(J26:J28)</f>
        <v>9130.3389560000014</v>
      </c>
      <c r="K37" s="292">
        <f t="shared" si="7"/>
        <v>9.0293363128817195E-3</v>
      </c>
      <c r="L37" s="292">
        <f t="shared" si="7"/>
        <v>-6.2778311125334385E-3</v>
      </c>
      <c r="M37" s="292">
        <f t="shared" si="7"/>
        <v>-5.1684648845696679E-2</v>
      </c>
      <c r="N37" s="292">
        <f t="shared" si="7"/>
        <v>-2.6274374369276265E-2</v>
      </c>
      <c r="O37" s="292">
        <f t="shared" si="7"/>
        <v>-5.1027185200019143E-2</v>
      </c>
      <c r="P37" s="292">
        <f t="shared" si="7"/>
        <v>1.1375707264460244E-2</v>
      </c>
      <c r="Q37" s="292">
        <f t="shared" si="7"/>
        <v>-9.7000861714710007E-3</v>
      </c>
      <c r="R37" s="292"/>
      <c r="S37" s="296">
        <f t="shared" si="8"/>
        <v>-0.11998275544697545</v>
      </c>
      <c r="T37" s="297">
        <f t="shared" si="9"/>
        <v>-1.8093423207658166E-2</v>
      </c>
    </row>
    <row r="38" spans="1:20" x14ac:dyDescent="0.25">
      <c r="A38" s="32" t="s">
        <v>166</v>
      </c>
      <c r="B38" s="289">
        <v>0.98340552441373896</v>
      </c>
      <c r="C38" s="290">
        <v>0.96720164331796599</v>
      </c>
      <c r="D38" s="290">
        <v>0.95792817257301699</v>
      </c>
      <c r="E38" s="290">
        <v>0.94511398038615102</v>
      </c>
      <c r="F38" s="290">
        <v>0.89529084489041499</v>
      </c>
      <c r="G38" s="290">
        <v>0.87698276620254201</v>
      </c>
      <c r="H38" s="290">
        <v>0.87344860975681604</v>
      </c>
      <c r="I38" s="290">
        <v>0.85401653165921598</v>
      </c>
      <c r="J38" s="49">
        <f>J23+J26</f>
        <v>24328.204838999998</v>
      </c>
      <c r="K38" s="290">
        <f t="shared" si="7"/>
        <v>-1.6477313471909727E-2</v>
      </c>
      <c r="L38" s="290">
        <f t="shared" si="7"/>
        <v>-9.5879394012778896E-3</v>
      </c>
      <c r="M38" s="290">
        <f t="shared" si="7"/>
        <v>-1.3376986452383721E-2</v>
      </c>
      <c r="N38" s="290">
        <f t="shared" si="7"/>
        <v>-5.2716536343457188E-2</v>
      </c>
      <c r="O38" s="290">
        <f t="shared" si="7"/>
        <v>-2.0449308503890595E-2</v>
      </c>
      <c r="P38" s="290">
        <f t="shared" si="7"/>
        <v>-4.029904100657955E-3</v>
      </c>
      <c r="Q38" s="290">
        <f t="shared" si="7"/>
        <v>-2.2247534520674628E-2</v>
      </c>
      <c r="R38" s="290"/>
      <c r="S38" s="294">
        <f t="shared" si="8"/>
        <v>-0.13157236718967869</v>
      </c>
      <c r="T38" s="295">
        <f t="shared" si="9"/>
        <v>-1.9951288574090009E-2</v>
      </c>
    </row>
    <row r="39" spans="1:20" x14ac:dyDescent="0.25">
      <c r="A39" s="32" t="s">
        <v>167</v>
      </c>
      <c r="B39" s="289">
        <v>0.99316851927365601</v>
      </c>
      <c r="C39" s="290">
        <v>1.0045661693721499</v>
      </c>
      <c r="D39" s="290">
        <v>1.0072042141856501</v>
      </c>
      <c r="E39" s="290">
        <v>0.97602348654173599</v>
      </c>
      <c r="F39" s="290">
        <v>1.02567011350329</v>
      </c>
      <c r="G39" s="290">
        <v>1.0551116287020199</v>
      </c>
      <c r="H39" s="290">
        <v>1.01191668402136</v>
      </c>
      <c r="I39" s="290">
        <v>0.95535489873661406</v>
      </c>
      <c r="J39" s="49">
        <f>J24+J27</f>
        <v>1849.0329569999999</v>
      </c>
      <c r="K39" s="290">
        <f t="shared" si="7"/>
        <v>1.1476048502654379E-2</v>
      </c>
      <c r="L39" s="290">
        <f t="shared" si="7"/>
        <v>2.6260538070368433E-3</v>
      </c>
      <c r="M39" s="290">
        <f t="shared" si="7"/>
        <v>-3.0957701729956044E-2</v>
      </c>
      <c r="N39" s="290">
        <f t="shared" si="7"/>
        <v>5.0866221608521833E-2</v>
      </c>
      <c r="O39" s="290">
        <f t="shared" si="7"/>
        <v>2.8704663235403327E-2</v>
      </c>
      <c r="P39" s="290">
        <f t="shared" si="7"/>
        <v>-4.0938743831112512E-2</v>
      </c>
      <c r="Q39" s="290">
        <f t="shared" si="7"/>
        <v>-5.5895693961650394E-2</v>
      </c>
      <c r="R39" s="290"/>
      <c r="S39" s="294">
        <f t="shared" si="8"/>
        <v>-3.8073720424300794E-2</v>
      </c>
      <c r="T39" s="295">
        <f t="shared" si="9"/>
        <v>-5.5300048759056031E-3</v>
      </c>
    </row>
    <row r="40" spans="1:20" x14ac:dyDescent="0.25">
      <c r="A40" s="47" t="s">
        <v>168</v>
      </c>
      <c r="B40" s="291">
        <v>1.1562910870349401</v>
      </c>
      <c r="C40" s="292">
        <v>1.0031755000534599</v>
      </c>
      <c r="D40" s="292">
        <v>1.60435994935501</v>
      </c>
      <c r="E40" s="292">
        <v>1.24125250810899</v>
      </c>
      <c r="F40" s="292">
        <v>1.6655930694558401</v>
      </c>
      <c r="G40" s="292">
        <v>1.51926214570611</v>
      </c>
      <c r="H40" s="292">
        <v>1.2539489577413701</v>
      </c>
      <c r="I40" s="292">
        <v>1.22117615994992</v>
      </c>
      <c r="J40" s="48">
        <f>J25+J28</f>
        <v>97.666544000000002</v>
      </c>
      <c r="K40" s="292">
        <f t="shared" si="7"/>
        <v>-0.13241958594882208</v>
      </c>
      <c r="L40" s="292">
        <f t="shared" si="7"/>
        <v>0.59928143108510179</v>
      </c>
      <c r="M40" s="292">
        <f t="shared" si="7"/>
        <v>-0.22632542116997978</v>
      </c>
      <c r="N40" s="292">
        <f t="shared" si="7"/>
        <v>0.34186481684803982</v>
      </c>
      <c r="O40" s="292">
        <f t="shared" si="7"/>
        <v>-8.7855146874222578E-2</v>
      </c>
      <c r="P40" s="292">
        <f t="shared" si="7"/>
        <v>-0.17463292211590642</v>
      </c>
      <c r="Q40" s="292">
        <f t="shared" si="7"/>
        <v>-2.6135671303942787E-2</v>
      </c>
      <c r="R40" s="292"/>
      <c r="S40" s="296">
        <f t="shared" si="8"/>
        <v>5.6114825793013523E-2</v>
      </c>
      <c r="T40" s="297">
        <f t="shared" si="9"/>
        <v>7.8300552135968093E-3</v>
      </c>
    </row>
    <row r="41" spans="1:20" x14ac:dyDescent="0.25">
      <c r="K41" s="50"/>
      <c r="L41" s="50"/>
      <c r="M41" s="50"/>
      <c r="N41" s="50"/>
      <c r="O41" s="50"/>
      <c r="P41" s="50"/>
      <c r="Q41" s="50"/>
      <c r="R41" s="51"/>
      <c r="S41" s="52"/>
      <c r="T41" s="52"/>
    </row>
    <row r="43" spans="1:20" x14ac:dyDescent="0.25">
      <c r="A43" s="53" t="s">
        <v>169</v>
      </c>
      <c r="B43" s="54"/>
      <c r="C43" s="55"/>
      <c r="D43" s="55"/>
      <c r="E43" s="55"/>
    </row>
    <row r="44" spans="1:20" x14ac:dyDescent="0.25">
      <c r="A44" s="53" t="s">
        <v>170</v>
      </c>
      <c r="B44" s="55"/>
      <c r="C44" s="55"/>
      <c r="D44" s="55"/>
      <c r="E44" s="55"/>
    </row>
  </sheetData>
  <mergeCells count="15">
    <mergeCell ref="B1:S1"/>
    <mergeCell ref="B2:S2"/>
    <mergeCell ref="B3:S3"/>
    <mergeCell ref="B4:S4"/>
    <mergeCell ref="B5:S5"/>
    <mergeCell ref="B6:S6"/>
    <mergeCell ref="B8:S8"/>
    <mergeCell ref="B9:I9"/>
    <mergeCell ref="K9:Q9"/>
    <mergeCell ref="B20:S20"/>
    <mergeCell ref="B21:I21"/>
    <mergeCell ref="K21:Q21"/>
    <mergeCell ref="B32:S32"/>
    <mergeCell ref="B33:I33"/>
    <mergeCell ref="K33:Q33"/>
  </mergeCells>
  <pageMargins left="0.7" right="0.7" top="0.75" bottom="0.75" header="0.51180555555555496" footer="0.51180555555555496"/>
  <pageSetup scale="67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52"/>
  <sheetViews>
    <sheetView showGridLines="0" zoomScaleNormal="100" workbookViewId="0"/>
  </sheetViews>
  <sheetFormatPr defaultColWidth="8.5703125" defaultRowHeight="15" x14ac:dyDescent="0.25"/>
  <cols>
    <col min="1" max="1" width="12" style="32" customWidth="1"/>
    <col min="2" max="9" width="8.5703125" style="5"/>
    <col min="10" max="10" width="10.28515625" style="5" customWidth="1"/>
    <col min="11" max="17" width="8.5703125" style="5"/>
    <col min="18" max="18" width="4.7109375" style="5" customWidth="1"/>
    <col min="19" max="19" width="9.85546875" style="5" customWidth="1"/>
    <col min="20" max="1024" width="8.5703125" style="5"/>
  </cols>
  <sheetData>
    <row r="1" spans="1:20" x14ac:dyDescent="0.25">
      <c r="B1" s="398" t="s">
        <v>171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1:20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20" x14ac:dyDescent="0.25">
      <c r="B3" s="399" t="s">
        <v>172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1:20" x14ac:dyDescent="0.25">
      <c r="B4" s="384" t="s">
        <v>133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</row>
    <row r="5" spans="1:20" x14ac:dyDescent="0.25">
      <c r="B5" s="384" t="s">
        <v>134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</row>
    <row r="6" spans="1:20" x14ac:dyDescent="0.25">
      <c r="B6" s="384" t="s">
        <v>57</v>
      </c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</row>
    <row r="7" spans="1:20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0" x14ac:dyDescent="0.25">
      <c r="B8" s="397" t="s">
        <v>173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</row>
    <row r="9" spans="1:20" ht="12.75" customHeight="1" x14ac:dyDescent="0.25">
      <c r="B9" s="394" t="s">
        <v>174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01"/>
      <c r="T9" s="301"/>
    </row>
    <row r="10" spans="1:20" ht="27.75" x14ac:dyDescent="0.25">
      <c r="B10" s="392" t="s">
        <v>136</v>
      </c>
      <c r="C10" s="392"/>
      <c r="D10" s="392"/>
      <c r="E10" s="392"/>
      <c r="F10" s="392"/>
      <c r="G10" s="392"/>
      <c r="H10" s="392"/>
      <c r="I10" s="392"/>
      <c r="J10" s="304" t="s">
        <v>137</v>
      </c>
      <c r="K10" s="393" t="s">
        <v>138</v>
      </c>
      <c r="L10" s="393"/>
      <c r="M10" s="393"/>
      <c r="N10" s="393"/>
      <c r="O10" s="393"/>
      <c r="P10" s="393"/>
      <c r="Q10" s="393"/>
      <c r="R10" s="305"/>
      <c r="S10" s="300" t="s">
        <v>139</v>
      </c>
      <c r="T10" s="306" t="s">
        <v>140</v>
      </c>
    </row>
    <row r="11" spans="1:20" x14ac:dyDescent="0.25">
      <c r="A11" s="47" t="s">
        <v>70</v>
      </c>
      <c r="B11" s="58" t="s">
        <v>141</v>
      </c>
      <c r="C11" s="59" t="s">
        <v>142</v>
      </c>
      <c r="D11" s="59" t="s">
        <v>143</v>
      </c>
      <c r="E11" s="59" t="s">
        <v>144</v>
      </c>
      <c r="F11" s="59" t="s">
        <v>145</v>
      </c>
      <c r="G11" s="59" t="s">
        <v>146</v>
      </c>
      <c r="H11" s="59" t="s">
        <v>147</v>
      </c>
      <c r="I11" s="59" t="s">
        <v>148</v>
      </c>
      <c r="J11" s="59">
        <v>2016</v>
      </c>
      <c r="K11" s="60" t="s">
        <v>149</v>
      </c>
      <c r="L11" s="60" t="s">
        <v>150</v>
      </c>
      <c r="M11" s="60" t="s">
        <v>151</v>
      </c>
      <c r="N11" s="60" t="s">
        <v>152</v>
      </c>
      <c r="O11" s="60" t="s">
        <v>153</v>
      </c>
      <c r="P11" s="60" t="s">
        <v>154</v>
      </c>
      <c r="Q11" s="61" t="s">
        <v>155</v>
      </c>
      <c r="R11" s="61"/>
      <c r="S11" s="61" t="s">
        <v>156</v>
      </c>
      <c r="T11" s="62" t="s">
        <v>156</v>
      </c>
    </row>
    <row r="12" spans="1:20" x14ac:dyDescent="0.25">
      <c r="A12" s="32" t="s">
        <v>175</v>
      </c>
      <c r="B12" s="290">
        <v>1.0732433436067601</v>
      </c>
      <c r="C12" s="290">
        <v>1.09112741490145</v>
      </c>
      <c r="D12" s="290">
        <v>1.0299343472485201</v>
      </c>
      <c r="E12" s="290">
        <v>1.08005409783416</v>
      </c>
      <c r="F12" s="290">
        <v>1.04553798471763</v>
      </c>
      <c r="G12" s="290">
        <v>1.01933123509766</v>
      </c>
      <c r="H12" s="290">
        <v>1.0191783488194699</v>
      </c>
      <c r="I12" s="290">
        <v>1.0123613014867701</v>
      </c>
      <c r="J12" s="42">
        <v>1157</v>
      </c>
      <c r="K12" s="290">
        <f t="shared" ref="K12:Q18" si="0">+C12/B12-1</f>
        <v>1.6663575321686608E-2</v>
      </c>
      <c r="L12" s="290">
        <f t="shared" si="0"/>
        <v>-5.6082421555191941E-2</v>
      </c>
      <c r="M12" s="290">
        <f t="shared" si="0"/>
        <v>4.8663053833999603E-2</v>
      </c>
      <c r="N12" s="290">
        <f t="shared" si="0"/>
        <v>-3.1957763213662504E-2</v>
      </c>
      <c r="O12" s="290">
        <f t="shared" si="0"/>
        <v>-2.5065325223021628E-2</v>
      </c>
      <c r="P12" s="290">
        <f t="shared" si="0"/>
        <v>-1.499868471855903E-4</v>
      </c>
      <c r="Q12" s="290">
        <f t="shared" si="0"/>
        <v>-6.6887678104584625E-3</v>
      </c>
      <c r="R12" s="290"/>
      <c r="S12" s="294">
        <f t="shared" ref="S12:S18" si="1">+I12/B12-1</f>
        <v>-5.6727155572555255E-2</v>
      </c>
      <c r="T12" s="295">
        <f t="shared" ref="T12:T18" si="2">(1+S12)^(1/7)-1</f>
        <v>-8.3081098136869036E-3</v>
      </c>
    </row>
    <row r="13" spans="1:20" x14ac:dyDescent="0.25">
      <c r="A13" s="32" t="s">
        <v>176</v>
      </c>
      <c r="B13" s="290">
        <v>0.99910837612993098</v>
      </c>
      <c r="C13" s="290">
        <v>1.03059746874735</v>
      </c>
      <c r="D13" s="290">
        <v>1.0812924280854801</v>
      </c>
      <c r="E13" s="290">
        <v>1.04332884293039</v>
      </c>
      <c r="F13" s="290">
        <v>0.973599846390243</v>
      </c>
      <c r="G13" s="290">
        <v>1.00412636080414</v>
      </c>
      <c r="H13" s="290">
        <v>0.94836952487491999</v>
      </c>
      <c r="I13" s="290">
        <v>0.92055282225998003</v>
      </c>
      <c r="J13" s="42">
        <v>4497</v>
      </c>
      <c r="K13" s="290">
        <f t="shared" si="0"/>
        <v>3.1517194099996315E-2</v>
      </c>
      <c r="L13" s="290">
        <f t="shared" si="0"/>
        <v>4.9189873714465593E-2</v>
      </c>
      <c r="M13" s="290">
        <f t="shared" si="0"/>
        <v>-3.5109452511664974E-2</v>
      </c>
      <c r="N13" s="290">
        <f t="shared" si="0"/>
        <v>-6.6833191675502501E-2</v>
      </c>
      <c r="O13" s="290">
        <f t="shared" si="0"/>
        <v>3.1354272011317796E-2</v>
      </c>
      <c r="P13" s="290">
        <f t="shared" si="0"/>
        <v>-5.5527708569036993E-2</v>
      </c>
      <c r="Q13" s="290">
        <f t="shared" si="0"/>
        <v>-2.9331080222773642E-2</v>
      </c>
      <c r="R13" s="290"/>
      <c r="S13" s="294">
        <f t="shared" si="1"/>
        <v>-7.8625658383765784E-2</v>
      </c>
      <c r="T13" s="295">
        <f t="shared" si="2"/>
        <v>-1.1630250220243554E-2</v>
      </c>
    </row>
    <row r="14" spans="1:20" x14ac:dyDescent="0.25">
      <c r="A14" s="32" t="s">
        <v>79</v>
      </c>
      <c r="B14" s="290">
        <v>1.0187754464366701</v>
      </c>
      <c r="C14" s="290">
        <v>1.0031563528071099</v>
      </c>
      <c r="D14" s="290">
        <v>0.98906489164831601</v>
      </c>
      <c r="E14" s="290">
        <v>0.98668716897527398</v>
      </c>
      <c r="F14" s="290">
        <v>0.97775331907318797</v>
      </c>
      <c r="G14" s="290">
        <v>0.97010557089754901</v>
      </c>
      <c r="H14" s="290">
        <v>0.92336966839592505</v>
      </c>
      <c r="I14" s="290">
        <v>0.91819883759607301</v>
      </c>
      <c r="J14" s="42">
        <v>7840</v>
      </c>
      <c r="K14" s="290">
        <f t="shared" si="0"/>
        <v>-1.5331242703375381E-2</v>
      </c>
      <c r="L14" s="290">
        <f t="shared" si="0"/>
        <v>-1.4047123481162327E-2</v>
      </c>
      <c r="M14" s="290">
        <f t="shared" si="0"/>
        <v>-2.4040107915259679E-3</v>
      </c>
      <c r="N14" s="290">
        <f t="shared" si="0"/>
        <v>-9.0543894589855123E-3</v>
      </c>
      <c r="O14" s="290">
        <f t="shared" si="0"/>
        <v>-7.8217562921578665E-3</v>
      </c>
      <c r="P14" s="290">
        <f t="shared" si="0"/>
        <v>-4.8176099492330038E-2</v>
      </c>
      <c r="Q14" s="290">
        <f t="shared" si="0"/>
        <v>-5.5999573917505652E-3</v>
      </c>
      <c r="R14" s="290"/>
      <c r="S14" s="294">
        <f t="shared" si="1"/>
        <v>-9.8723039696706261E-2</v>
      </c>
      <c r="T14" s="295">
        <f t="shared" si="2"/>
        <v>-1.4739251727569624E-2</v>
      </c>
    </row>
    <row r="15" spans="1:20" x14ac:dyDescent="0.25">
      <c r="A15" s="32" t="s">
        <v>80</v>
      </c>
      <c r="B15" s="290">
        <v>0.97319676811174305</v>
      </c>
      <c r="C15" s="290">
        <v>0.95807656000369101</v>
      </c>
      <c r="D15" s="290">
        <v>0.99484781233058805</v>
      </c>
      <c r="E15" s="290">
        <v>0.94965793973079504</v>
      </c>
      <c r="F15" s="290">
        <v>0.94465863557829699</v>
      </c>
      <c r="G15" s="290">
        <v>0.93440231733252799</v>
      </c>
      <c r="H15" s="290">
        <v>0.93210389247089698</v>
      </c>
      <c r="I15" s="290">
        <v>0.91012057339930696</v>
      </c>
      <c r="J15" s="42">
        <v>9631</v>
      </c>
      <c r="K15" s="290">
        <f t="shared" si="0"/>
        <v>-1.5536640280247926E-2</v>
      </c>
      <c r="L15" s="290">
        <f t="shared" si="0"/>
        <v>3.8380285941611358E-2</v>
      </c>
      <c r="M15" s="290">
        <f t="shared" si="0"/>
        <v>-4.5423905083460503E-2</v>
      </c>
      <c r="N15" s="290">
        <f t="shared" si="0"/>
        <v>-5.2643209131860713E-3</v>
      </c>
      <c r="O15" s="290">
        <f t="shared" si="0"/>
        <v>-1.0857168779799808E-2</v>
      </c>
      <c r="P15" s="290">
        <f t="shared" si="0"/>
        <v>-2.4597807807159588E-3</v>
      </c>
      <c r="Q15" s="290">
        <f t="shared" si="0"/>
        <v>-2.3584623183275033E-2</v>
      </c>
      <c r="R15" s="290"/>
      <c r="S15" s="294">
        <f t="shared" si="1"/>
        <v>-6.4813403393047087E-2</v>
      </c>
      <c r="T15" s="295">
        <f t="shared" si="2"/>
        <v>-9.5270701558689552E-3</v>
      </c>
    </row>
    <row r="16" spans="1:20" x14ac:dyDescent="0.25">
      <c r="A16" s="32" t="s">
        <v>81</v>
      </c>
      <c r="B16" s="290">
        <v>1.0026572371039799</v>
      </c>
      <c r="C16" s="290">
        <v>0.98310538202922704</v>
      </c>
      <c r="D16" s="290">
        <v>1.01772312597325</v>
      </c>
      <c r="E16" s="290">
        <v>1.0106441551244401</v>
      </c>
      <c r="F16" s="290">
        <v>0.99822482626284104</v>
      </c>
      <c r="G16" s="290">
        <v>0.95599489126451798</v>
      </c>
      <c r="H16" s="290">
        <v>0.97619705398696799</v>
      </c>
      <c r="I16" s="290">
        <v>0.96761603039968302</v>
      </c>
      <c r="J16" s="42">
        <v>7262</v>
      </c>
      <c r="K16" s="290">
        <f t="shared" si="0"/>
        <v>-1.9500038847996892E-2</v>
      </c>
      <c r="L16" s="290">
        <f t="shared" si="0"/>
        <v>3.521264818281078E-2</v>
      </c>
      <c r="M16" s="290">
        <f t="shared" si="0"/>
        <v>-6.9556942041975045E-3</v>
      </c>
      <c r="N16" s="290">
        <f t="shared" si="0"/>
        <v>-1.2288527864755538E-2</v>
      </c>
      <c r="O16" s="290">
        <f t="shared" si="0"/>
        <v>-4.2305033783244683E-2</v>
      </c>
      <c r="P16" s="290">
        <f t="shared" si="0"/>
        <v>2.1132082301954735E-2</v>
      </c>
      <c r="Q16" s="290">
        <f t="shared" si="0"/>
        <v>-8.7902576147289579E-3</v>
      </c>
      <c r="R16" s="290"/>
      <c r="S16" s="294">
        <f t="shared" si="1"/>
        <v>-3.494834067672814E-2</v>
      </c>
      <c r="T16" s="295">
        <f t="shared" si="2"/>
        <v>-5.0690581843941818E-3</v>
      </c>
    </row>
    <row r="17" spans="1:20" x14ac:dyDescent="0.25">
      <c r="A17" s="47" t="s">
        <v>177</v>
      </c>
      <c r="B17" s="292">
        <v>1.0665430908290801</v>
      </c>
      <c r="C17" s="292">
        <v>1.0366062473065101</v>
      </c>
      <c r="D17" s="292">
        <v>1.03236330442664</v>
      </c>
      <c r="E17" s="292">
        <v>1.00291236255177</v>
      </c>
      <c r="F17" s="292">
        <v>1.01042825168541</v>
      </c>
      <c r="G17" s="292">
        <v>0.98869758247100903</v>
      </c>
      <c r="H17" s="292">
        <v>0.97176464620835501</v>
      </c>
      <c r="I17" s="292">
        <v>0.99878474394210803</v>
      </c>
      <c r="J17" s="43">
        <v>3237</v>
      </c>
      <c r="K17" s="292">
        <f t="shared" si="0"/>
        <v>-2.8069042666901023E-2</v>
      </c>
      <c r="L17" s="292">
        <f t="shared" si="0"/>
        <v>-4.0931095012158858E-3</v>
      </c>
      <c r="M17" s="292">
        <f t="shared" si="0"/>
        <v>-2.8527691509944497E-2</v>
      </c>
      <c r="N17" s="292">
        <f t="shared" si="0"/>
        <v>7.494063703150422E-3</v>
      </c>
      <c r="O17" s="292">
        <f t="shared" si="0"/>
        <v>-2.1506395113313426E-2</v>
      </c>
      <c r="P17" s="292">
        <f t="shared" si="0"/>
        <v>-1.7126507197817054E-2</v>
      </c>
      <c r="Q17" s="292">
        <f t="shared" si="0"/>
        <v>2.7805187026694655E-2</v>
      </c>
      <c r="R17" s="292"/>
      <c r="S17" s="296">
        <f t="shared" si="1"/>
        <v>-6.35308104000748E-2</v>
      </c>
      <c r="T17" s="297">
        <f t="shared" si="2"/>
        <v>-9.3331245107672878E-3</v>
      </c>
    </row>
    <row r="18" spans="1:20" x14ac:dyDescent="0.25">
      <c r="A18" s="47" t="s">
        <v>161</v>
      </c>
      <c r="B18" s="292">
        <v>1.00406025858443</v>
      </c>
      <c r="C18" s="292">
        <v>0.99710663233665098</v>
      </c>
      <c r="D18" s="292">
        <v>1.01531500064925</v>
      </c>
      <c r="E18" s="292">
        <v>0.99344229229492798</v>
      </c>
      <c r="F18" s="292">
        <v>0.97693413488528602</v>
      </c>
      <c r="G18" s="292">
        <v>0.96490214446209199</v>
      </c>
      <c r="H18" s="292">
        <v>0.94777951128500004</v>
      </c>
      <c r="I18" s="292">
        <v>0.93674434147880903</v>
      </c>
      <c r="J18" s="43">
        <v>33624</v>
      </c>
      <c r="K18" s="292">
        <f t="shared" si="0"/>
        <v>-6.9255068989411139E-3</v>
      </c>
      <c r="L18" s="292">
        <f t="shared" si="0"/>
        <v>1.8261204691747857E-2</v>
      </c>
      <c r="M18" s="292">
        <f t="shared" si="0"/>
        <v>-2.1542780654610016E-2</v>
      </c>
      <c r="N18" s="292">
        <f t="shared" si="0"/>
        <v>-1.6617127675838006E-2</v>
      </c>
      <c r="O18" s="292">
        <f t="shared" si="0"/>
        <v>-1.2316071261658679E-2</v>
      </c>
      <c r="P18" s="292">
        <f t="shared" si="0"/>
        <v>-1.7745460796584123E-2</v>
      </c>
      <c r="Q18" s="292">
        <f t="shared" si="0"/>
        <v>-1.1643182485797321E-2</v>
      </c>
      <c r="R18" s="292"/>
      <c r="S18" s="296">
        <f t="shared" si="1"/>
        <v>-6.7043702337672539E-2</v>
      </c>
      <c r="T18" s="297">
        <f t="shared" si="2"/>
        <v>-9.8648655251151185E-3</v>
      </c>
    </row>
    <row r="19" spans="1:20" x14ac:dyDescent="0.25">
      <c r="A19" s="63"/>
      <c r="B19" s="50"/>
      <c r="C19" s="50"/>
      <c r="D19" s="50"/>
      <c r="E19" s="50"/>
      <c r="F19" s="50"/>
      <c r="G19" s="50"/>
      <c r="H19" s="50"/>
      <c r="I19" s="50"/>
      <c r="J19" s="64"/>
      <c r="K19" s="50"/>
      <c r="L19" s="50"/>
      <c r="M19" s="50"/>
      <c r="N19" s="50"/>
      <c r="O19" s="50"/>
      <c r="P19" s="50"/>
      <c r="Q19" s="50"/>
      <c r="R19" s="51"/>
      <c r="S19" s="52"/>
      <c r="T19" s="179"/>
    </row>
    <row r="20" spans="1:20" ht="12.75" customHeight="1" x14ac:dyDescent="0.25">
      <c r="B20" s="394" t="s">
        <v>178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01"/>
      <c r="T20" s="301"/>
    </row>
    <row r="21" spans="1:20" ht="27.75" x14ac:dyDescent="0.25">
      <c r="B21" s="392" t="s">
        <v>136</v>
      </c>
      <c r="C21" s="392"/>
      <c r="D21" s="392"/>
      <c r="E21" s="392"/>
      <c r="F21" s="392"/>
      <c r="G21" s="392"/>
      <c r="H21" s="392"/>
      <c r="I21" s="392"/>
      <c r="J21" s="304" t="s">
        <v>163</v>
      </c>
      <c r="K21" s="393" t="s">
        <v>138</v>
      </c>
      <c r="L21" s="393"/>
      <c r="M21" s="393"/>
      <c r="N21" s="393"/>
      <c r="O21" s="393"/>
      <c r="P21" s="393"/>
      <c r="Q21" s="393"/>
      <c r="R21" s="305"/>
      <c r="S21" s="300" t="s">
        <v>139</v>
      </c>
      <c r="T21" s="306" t="s">
        <v>140</v>
      </c>
    </row>
    <row r="22" spans="1:20" x14ac:dyDescent="0.25">
      <c r="A22" s="47" t="s">
        <v>70</v>
      </c>
      <c r="B22" s="58" t="s">
        <v>141</v>
      </c>
      <c r="C22" s="59" t="s">
        <v>142</v>
      </c>
      <c r="D22" s="59" t="s">
        <v>143</v>
      </c>
      <c r="E22" s="59" t="s">
        <v>144</v>
      </c>
      <c r="F22" s="59" t="s">
        <v>145</v>
      </c>
      <c r="G22" s="59" t="s">
        <v>146</v>
      </c>
      <c r="H22" s="59" t="s">
        <v>147</v>
      </c>
      <c r="I22" s="59" t="s">
        <v>148</v>
      </c>
      <c r="J22" s="59">
        <v>2016</v>
      </c>
      <c r="K22" s="60" t="s">
        <v>149</v>
      </c>
      <c r="L22" s="60" t="s">
        <v>150</v>
      </c>
      <c r="M22" s="60" t="s">
        <v>151</v>
      </c>
      <c r="N22" s="60" t="s">
        <v>152</v>
      </c>
      <c r="O22" s="60" t="s">
        <v>153</v>
      </c>
      <c r="P22" s="60" t="s">
        <v>154</v>
      </c>
      <c r="Q22" s="61" t="s">
        <v>155</v>
      </c>
      <c r="R22" s="61"/>
      <c r="S22" s="61" t="s">
        <v>156</v>
      </c>
      <c r="T22" s="62" t="s">
        <v>156</v>
      </c>
    </row>
    <row r="23" spans="1:20" x14ac:dyDescent="0.25">
      <c r="A23" s="32" t="s">
        <v>175</v>
      </c>
      <c r="B23" s="290">
        <v>1.0389426271339799</v>
      </c>
      <c r="C23" s="290">
        <v>1.01676314833964</v>
      </c>
      <c r="D23" s="290">
        <v>1.02101926369158</v>
      </c>
      <c r="E23" s="290">
        <v>0.96839451394506304</v>
      </c>
      <c r="F23" s="290">
        <v>0.95205625186335197</v>
      </c>
      <c r="G23" s="290">
        <v>0.89187370557674905</v>
      </c>
      <c r="H23" s="290">
        <v>0.96838306316947798</v>
      </c>
      <c r="I23" s="290">
        <v>0.915960608282535</v>
      </c>
      <c r="J23" s="42">
        <v>295.00636700000001</v>
      </c>
      <c r="K23" s="290">
        <f t="shared" ref="K23:Q29" si="3">+C23/B23-1</f>
        <v>-2.1348126657892652E-2</v>
      </c>
      <c r="L23" s="290">
        <f t="shared" si="3"/>
        <v>4.1859457228463626E-3</v>
      </c>
      <c r="M23" s="290">
        <f t="shared" si="3"/>
        <v>-5.1541387726856236E-2</v>
      </c>
      <c r="N23" s="290">
        <f t="shared" si="3"/>
        <v>-1.687149384516029E-2</v>
      </c>
      <c r="O23" s="290">
        <f t="shared" si="3"/>
        <v>-6.3213225236234072E-2</v>
      </c>
      <c r="P23" s="290">
        <f t="shared" si="3"/>
        <v>8.5784968336130696E-2</v>
      </c>
      <c r="Q23" s="290">
        <f t="shared" si="3"/>
        <v>-5.4134006345966434E-2</v>
      </c>
      <c r="R23" s="290"/>
      <c r="S23" s="294">
        <f t="shared" ref="S23:S29" si="4">+I23/B23-1</f>
        <v>-0.11837229086528311</v>
      </c>
      <c r="T23" s="295">
        <f t="shared" ref="T23:T29" si="5">(1+S23)^(1/7)-1</f>
        <v>-1.783692061543185E-2</v>
      </c>
    </row>
    <row r="24" spans="1:20" x14ac:dyDescent="0.25">
      <c r="A24" s="32" t="s">
        <v>176</v>
      </c>
      <c r="B24" s="290">
        <v>0.95693313408717096</v>
      </c>
      <c r="C24" s="290">
        <v>0.94198210786813596</v>
      </c>
      <c r="D24" s="290">
        <v>0.98470334660074899</v>
      </c>
      <c r="E24" s="290">
        <v>0.92105824263543101</v>
      </c>
      <c r="F24" s="290">
        <v>0.87228976954641702</v>
      </c>
      <c r="G24" s="290">
        <v>0.90857466022250299</v>
      </c>
      <c r="H24" s="290">
        <v>0.83927656374273796</v>
      </c>
      <c r="I24" s="290">
        <v>0.82965188643901899</v>
      </c>
      <c r="J24" s="42">
        <v>1719.6046940000001</v>
      </c>
      <c r="K24" s="290">
        <f t="shared" si="3"/>
        <v>-1.5623898563505101E-2</v>
      </c>
      <c r="L24" s="290">
        <f t="shared" si="3"/>
        <v>4.5352494888993622E-2</v>
      </c>
      <c r="M24" s="290">
        <f t="shared" si="3"/>
        <v>-6.4633784565701347E-2</v>
      </c>
      <c r="N24" s="290">
        <f t="shared" si="3"/>
        <v>-5.2948305363917481E-2</v>
      </c>
      <c r="O24" s="290">
        <f t="shared" si="3"/>
        <v>4.1597290192860736E-2</v>
      </c>
      <c r="P24" s="290">
        <f t="shared" si="3"/>
        <v>-7.6271218551037356E-2</v>
      </c>
      <c r="Q24" s="290">
        <f t="shared" si="3"/>
        <v>-1.1467825648315388E-2</v>
      </c>
      <c r="R24" s="290"/>
      <c r="S24" s="294">
        <f t="shared" si="4"/>
        <v>-0.1330095521977791</v>
      </c>
      <c r="T24" s="295">
        <f t="shared" si="5"/>
        <v>-2.0183154482416699E-2</v>
      </c>
    </row>
    <row r="25" spans="1:20" x14ac:dyDescent="0.25">
      <c r="A25" s="32" t="s">
        <v>79</v>
      </c>
      <c r="B25" s="290">
        <v>0.96531796360042099</v>
      </c>
      <c r="C25" s="290">
        <v>0.93945311956126598</v>
      </c>
      <c r="D25" s="290">
        <v>0.89966693394769903</v>
      </c>
      <c r="E25" s="290">
        <v>0.89052781517303703</v>
      </c>
      <c r="F25" s="290">
        <v>0.87762545124267799</v>
      </c>
      <c r="G25" s="290">
        <v>0.89102069814909801</v>
      </c>
      <c r="H25" s="290">
        <v>0.83071556344892705</v>
      </c>
      <c r="I25" s="290">
        <v>0.82648511182990103</v>
      </c>
      <c r="J25" s="42">
        <v>2888.664593</v>
      </c>
      <c r="K25" s="290">
        <f t="shared" si="3"/>
        <v>-2.6794118637018749E-2</v>
      </c>
      <c r="L25" s="290">
        <f t="shared" si="3"/>
        <v>-4.2350368299535313E-2</v>
      </c>
      <c r="M25" s="290">
        <f t="shared" si="3"/>
        <v>-1.0158335746052072E-2</v>
      </c>
      <c r="N25" s="290">
        <f t="shared" si="3"/>
        <v>-1.4488445740296174E-2</v>
      </c>
      <c r="O25" s="290">
        <f t="shared" si="3"/>
        <v>1.5263056566389377E-2</v>
      </c>
      <c r="P25" s="290">
        <f t="shared" si="3"/>
        <v>-6.7680958282385295E-2</v>
      </c>
      <c r="Q25" s="290">
        <f t="shared" si="3"/>
        <v>-5.0925392579166395E-3</v>
      </c>
      <c r="R25" s="290"/>
      <c r="S25" s="294">
        <f t="shared" si="4"/>
        <v>-0.14382085178722293</v>
      </c>
      <c r="T25" s="295">
        <f t="shared" si="5"/>
        <v>-2.1938017538977728E-2</v>
      </c>
    </row>
    <row r="26" spans="1:20" x14ac:dyDescent="0.25">
      <c r="A26" s="32" t="s">
        <v>80</v>
      </c>
      <c r="B26" s="290">
        <v>0.95058479993687806</v>
      </c>
      <c r="C26" s="290">
        <v>0.904960779566924</v>
      </c>
      <c r="D26" s="290">
        <v>0.91990770957996904</v>
      </c>
      <c r="E26" s="290">
        <v>0.89903534325384604</v>
      </c>
      <c r="F26" s="290">
        <v>0.86787801263418995</v>
      </c>
      <c r="G26" s="290">
        <v>0.83734551981074901</v>
      </c>
      <c r="H26" s="290">
        <v>0.86730103650779899</v>
      </c>
      <c r="I26" s="290">
        <v>0.83723871403179895</v>
      </c>
      <c r="J26" s="42">
        <v>3046.2249980000001</v>
      </c>
      <c r="K26" s="290">
        <f t="shared" si="3"/>
        <v>-4.7995739436380247E-2</v>
      </c>
      <c r="L26" s="290">
        <f t="shared" si="3"/>
        <v>1.6516660556491702E-2</v>
      </c>
      <c r="M26" s="290">
        <f t="shared" si="3"/>
        <v>-2.2689630827915752E-2</v>
      </c>
      <c r="N26" s="290">
        <f t="shared" si="3"/>
        <v>-3.4656402391133434E-2</v>
      </c>
      <c r="O26" s="290">
        <f t="shared" si="3"/>
        <v>-3.5180627206775839E-2</v>
      </c>
      <c r="P26" s="290">
        <f t="shared" si="3"/>
        <v>3.5774379856740923E-2</v>
      </c>
      <c r="Q26" s="290">
        <f t="shared" si="3"/>
        <v>-3.46619238425524E-2</v>
      </c>
      <c r="R26" s="290"/>
      <c r="S26" s="294">
        <f t="shared" si="4"/>
        <v>-0.11923826881368782</v>
      </c>
      <c r="T26" s="295">
        <f t="shared" si="5"/>
        <v>-1.7974797055402281E-2</v>
      </c>
    </row>
    <row r="27" spans="1:20" x14ac:dyDescent="0.25">
      <c r="A27" s="32" t="s">
        <v>81</v>
      </c>
      <c r="B27" s="290">
        <v>0.94909254833609002</v>
      </c>
      <c r="C27" s="290">
        <v>0.92661996101884503</v>
      </c>
      <c r="D27" s="290">
        <v>0.98453934663751197</v>
      </c>
      <c r="E27" s="290">
        <v>0.97113015568825201</v>
      </c>
      <c r="F27" s="290">
        <v>0.95210021198237704</v>
      </c>
      <c r="G27" s="290">
        <v>0.919330210096997</v>
      </c>
      <c r="H27" s="290">
        <v>0.94136883552596795</v>
      </c>
      <c r="I27" s="290">
        <v>0.92244844584577002</v>
      </c>
      <c r="J27" s="42">
        <v>2122.8603969999999</v>
      </c>
      <c r="K27" s="290">
        <f t="shared" si="3"/>
        <v>-2.3677972560887772E-2</v>
      </c>
      <c r="L27" s="290">
        <f t="shared" si="3"/>
        <v>6.2506084538674234E-2</v>
      </c>
      <c r="M27" s="290">
        <f t="shared" si="3"/>
        <v>-1.3619761358503624E-2</v>
      </c>
      <c r="N27" s="290">
        <f t="shared" si="3"/>
        <v>-1.9595667578037657E-2</v>
      </c>
      <c r="O27" s="290">
        <f t="shared" si="3"/>
        <v>-3.4418647819801751E-2</v>
      </c>
      <c r="P27" s="290">
        <f t="shared" si="3"/>
        <v>2.3972480385090034E-2</v>
      </c>
      <c r="Q27" s="290">
        <f t="shared" si="3"/>
        <v>-2.0098806085530385E-2</v>
      </c>
      <c r="R27" s="290"/>
      <c r="S27" s="294">
        <f t="shared" si="4"/>
        <v>-2.8073239577142806E-2</v>
      </c>
      <c r="T27" s="295">
        <f t="shared" si="5"/>
        <v>-4.0595699655534556E-3</v>
      </c>
    </row>
    <row r="28" spans="1:20" x14ac:dyDescent="0.25">
      <c r="A28" s="47" t="s">
        <v>177</v>
      </c>
      <c r="B28" s="292">
        <v>0.95956380149841602</v>
      </c>
      <c r="C28" s="292">
        <v>0.91308511831561401</v>
      </c>
      <c r="D28" s="292">
        <v>0.95671549533454903</v>
      </c>
      <c r="E28" s="292">
        <v>0.95013045244465499</v>
      </c>
      <c r="F28" s="292">
        <v>0.93067128617033801</v>
      </c>
      <c r="G28" s="292">
        <v>0.89840512349351198</v>
      </c>
      <c r="H28" s="292">
        <v>0.94591964472959</v>
      </c>
      <c r="I28" s="292">
        <v>0.94415684857279703</v>
      </c>
      <c r="J28" s="43">
        <v>1208.323727</v>
      </c>
      <c r="K28" s="292">
        <f t="shared" si="3"/>
        <v>-4.8437303606308157E-2</v>
      </c>
      <c r="L28" s="292">
        <f t="shared" si="3"/>
        <v>4.7783471818509948E-2</v>
      </c>
      <c r="M28" s="292">
        <f t="shared" si="3"/>
        <v>-6.8829687843524612E-3</v>
      </c>
      <c r="N28" s="292">
        <f t="shared" si="3"/>
        <v>-2.0480520568780025E-2</v>
      </c>
      <c r="O28" s="292">
        <f t="shared" si="3"/>
        <v>-3.4669773481031729E-2</v>
      </c>
      <c r="P28" s="292">
        <f t="shared" si="3"/>
        <v>5.2887633867574557E-2</v>
      </c>
      <c r="Q28" s="292">
        <f t="shared" si="3"/>
        <v>-1.8635791809745728E-3</v>
      </c>
      <c r="R28" s="292"/>
      <c r="S28" s="296">
        <f t="shared" si="4"/>
        <v>-1.6056204810519281E-2</v>
      </c>
      <c r="T28" s="297">
        <f t="shared" si="5"/>
        <v>-2.309686028275304E-3</v>
      </c>
    </row>
    <row r="29" spans="1:20" x14ac:dyDescent="0.25">
      <c r="A29" s="47" t="s">
        <v>161</v>
      </c>
      <c r="B29" s="292">
        <v>0.95879265946844905</v>
      </c>
      <c r="C29" s="292">
        <v>0.92846461968733196</v>
      </c>
      <c r="D29" s="292">
        <v>0.94243415644607997</v>
      </c>
      <c r="E29" s="292">
        <v>0.91993549001851804</v>
      </c>
      <c r="F29" s="292">
        <v>0.89442926309755899</v>
      </c>
      <c r="G29" s="292">
        <v>0.88467237544364996</v>
      </c>
      <c r="H29" s="292">
        <v>0.87643786648598898</v>
      </c>
      <c r="I29" s="292">
        <v>0.86050235667598696</v>
      </c>
      <c r="J29" s="43">
        <v>11280.684776</v>
      </c>
      <c r="K29" s="292">
        <f t="shared" si="3"/>
        <v>-3.1631489333607155E-2</v>
      </c>
      <c r="L29" s="292">
        <f t="shared" si="3"/>
        <v>1.5045847157269643E-2</v>
      </c>
      <c r="M29" s="292">
        <f t="shared" si="3"/>
        <v>-2.387293188990991E-2</v>
      </c>
      <c r="N29" s="292">
        <f t="shared" si="3"/>
        <v>-2.7726103838482841E-2</v>
      </c>
      <c r="O29" s="292">
        <f t="shared" si="3"/>
        <v>-1.0908506750013203E-2</v>
      </c>
      <c r="P29" s="292">
        <f t="shared" si="3"/>
        <v>-9.3079756825587001E-3</v>
      </c>
      <c r="Q29" s="292">
        <f t="shared" si="3"/>
        <v>-1.8182132949018048E-2</v>
      </c>
      <c r="R29" s="292"/>
      <c r="S29" s="296">
        <f t="shared" si="4"/>
        <v>-0.10251465926632553</v>
      </c>
      <c r="T29" s="297">
        <f t="shared" si="5"/>
        <v>-1.5332455613034646E-2</v>
      </c>
    </row>
    <row r="31" spans="1:20" x14ac:dyDescent="0.25">
      <c r="B31" s="397" t="s">
        <v>179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</row>
    <row r="32" spans="1:20" ht="12.75" customHeight="1" x14ac:dyDescent="0.25">
      <c r="B32" s="394" t="s">
        <v>174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01"/>
      <c r="T32" s="301"/>
    </row>
    <row r="33" spans="1:20" ht="27.75" x14ac:dyDescent="0.25">
      <c r="B33" s="392" t="s">
        <v>136</v>
      </c>
      <c r="C33" s="392"/>
      <c r="D33" s="392"/>
      <c r="E33" s="392"/>
      <c r="F33" s="392"/>
      <c r="G33" s="392"/>
      <c r="H33" s="392"/>
      <c r="I33" s="392"/>
      <c r="J33" s="304" t="s">
        <v>137</v>
      </c>
      <c r="K33" s="393" t="s">
        <v>138</v>
      </c>
      <c r="L33" s="393"/>
      <c r="M33" s="393"/>
      <c r="N33" s="393"/>
      <c r="O33" s="393"/>
      <c r="P33" s="393"/>
      <c r="Q33" s="393"/>
      <c r="R33" s="305"/>
      <c r="S33" s="300" t="s">
        <v>139</v>
      </c>
      <c r="T33" s="306" t="s">
        <v>140</v>
      </c>
    </row>
    <row r="34" spans="1:20" x14ac:dyDescent="0.25">
      <c r="A34" s="47" t="s">
        <v>70</v>
      </c>
      <c r="B34" s="58" t="s">
        <v>141</v>
      </c>
      <c r="C34" s="59" t="s">
        <v>142</v>
      </c>
      <c r="D34" s="59" t="s">
        <v>143</v>
      </c>
      <c r="E34" s="59" t="s">
        <v>144</v>
      </c>
      <c r="F34" s="59" t="s">
        <v>145</v>
      </c>
      <c r="G34" s="59" t="s">
        <v>146</v>
      </c>
      <c r="H34" s="59" t="s">
        <v>147</v>
      </c>
      <c r="I34" s="59" t="s">
        <v>148</v>
      </c>
      <c r="J34" s="59">
        <v>2016</v>
      </c>
      <c r="K34" s="60" t="s">
        <v>149</v>
      </c>
      <c r="L34" s="60" t="s">
        <v>150</v>
      </c>
      <c r="M34" s="60" t="s">
        <v>151</v>
      </c>
      <c r="N34" s="60" t="s">
        <v>152</v>
      </c>
      <c r="O34" s="60" t="s">
        <v>153</v>
      </c>
      <c r="P34" s="60" t="s">
        <v>154</v>
      </c>
      <c r="Q34" s="61" t="s">
        <v>155</v>
      </c>
      <c r="R34" s="61"/>
      <c r="S34" s="61" t="s">
        <v>156</v>
      </c>
      <c r="T34" s="62" t="s">
        <v>156</v>
      </c>
    </row>
    <row r="35" spans="1:20" x14ac:dyDescent="0.25">
      <c r="A35" s="32" t="s">
        <v>175</v>
      </c>
      <c r="B35" s="290">
        <v>1.5082069467771499</v>
      </c>
      <c r="C35" s="290">
        <v>1.45550830320503</v>
      </c>
      <c r="D35" s="290">
        <v>1.6278713452753599</v>
      </c>
      <c r="E35" s="290">
        <v>1.70653352228696</v>
      </c>
      <c r="F35" s="290">
        <v>1.7188257154348501</v>
      </c>
      <c r="G35" s="290">
        <v>1.6766610584145101</v>
      </c>
      <c r="H35" s="290">
        <v>1.7756559407966801</v>
      </c>
      <c r="I35" s="290">
        <v>1.9031432587033601</v>
      </c>
      <c r="J35" s="42">
        <v>1174</v>
      </c>
      <c r="K35" s="290">
        <f t="shared" ref="K35:Q41" si="6">+C35/B35-1</f>
        <v>-3.4941255034483421E-2</v>
      </c>
      <c r="L35" s="290">
        <f t="shared" si="6"/>
        <v>0.11842120150794488</v>
      </c>
      <c r="M35" s="290">
        <f t="shared" si="6"/>
        <v>4.8322109262445512E-2</v>
      </c>
      <c r="N35" s="290">
        <f t="shared" si="6"/>
        <v>7.2030188609579771E-3</v>
      </c>
      <c r="O35" s="290">
        <f t="shared" si="6"/>
        <v>-2.4531083426147515E-2</v>
      </c>
      <c r="P35" s="290">
        <f t="shared" si="6"/>
        <v>5.9042870880404275E-2</v>
      </c>
      <c r="Q35" s="290">
        <f t="shared" si="6"/>
        <v>7.1797308801546667E-2</v>
      </c>
      <c r="R35" s="290"/>
      <c r="S35" s="294">
        <f t="shared" ref="S35:S41" si="7">+I35/B35-1</f>
        <v>0.26185817057144556</v>
      </c>
      <c r="T35" s="295">
        <f t="shared" ref="T35:T41" si="8">(1+S35)^(1/7)-1</f>
        <v>3.3784646218996128E-2</v>
      </c>
    </row>
    <row r="36" spans="1:20" x14ac:dyDescent="0.25">
      <c r="A36" s="32" t="s">
        <v>176</v>
      </c>
      <c r="B36" s="290">
        <v>1.41575835372694</v>
      </c>
      <c r="C36" s="290">
        <v>1.44893200679306</v>
      </c>
      <c r="D36" s="290">
        <v>1.6102683152775901</v>
      </c>
      <c r="E36" s="290">
        <v>1.5523670787986099</v>
      </c>
      <c r="F36" s="290">
        <v>1.60824550819274</v>
      </c>
      <c r="G36" s="290">
        <v>1.62704933576255</v>
      </c>
      <c r="H36" s="290">
        <v>1.5907156013747801</v>
      </c>
      <c r="I36" s="290">
        <v>1.56328321764332</v>
      </c>
      <c r="J36" s="42">
        <v>1625</v>
      </c>
      <c r="K36" s="290">
        <f t="shared" si="6"/>
        <v>2.3431719812064822E-2</v>
      </c>
      <c r="L36" s="290">
        <f t="shared" si="6"/>
        <v>0.11134843300315911</v>
      </c>
      <c r="M36" s="290">
        <f t="shared" si="6"/>
        <v>-3.5957508403808291E-2</v>
      </c>
      <c r="N36" s="290">
        <f t="shared" si="6"/>
        <v>3.5995628970291627E-2</v>
      </c>
      <c r="O36" s="290">
        <f t="shared" si="6"/>
        <v>1.1692137471561059E-2</v>
      </c>
      <c r="P36" s="290">
        <f t="shared" si="6"/>
        <v>-2.2331058800218462E-2</v>
      </c>
      <c r="Q36" s="290">
        <f t="shared" si="6"/>
        <v>-1.7245310040180373E-2</v>
      </c>
      <c r="R36" s="290"/>
      <c r="S36" s="294">
        <f t="shared" si="7"/>
        <v>0.10420200843457872</v>
      </c>
      <c r="T36" s="295">
        <f t="shared" si="8"/>
        <v>1.4261149282635666E-2</v>
      </c>
    </row>
    <row r="37" spans="1:20" x14ac:dyDescent="0.25">
      <c r="A37" s="32" t="s">
        <v>79</v>
      </c>
      <c r="B37" s="290">
        <v>1.35222461110442</v>
      </c>
      <c r="C37" s="290">
        <v>1.4057462716024001</v>
      </c>
      <c r="D37" s="290">
        <v>1.47159368310012</v>
      </c>
      <c r="E37" s="290">
        <v>1.5019976128931001</v>
      </c>
      <c r="F37" s="290">
        <v>1.51239031409684</v>
      </c>
      <c r="G37" s="290">
        <v>1.4938050234786999</v>
      </c>
      <c r="H37" s="290">
        <v>1.53025163716511</v>
      </c>
      <c r="I37" s="290">
        <v>1.50877998889446</v>
      </c>
      <c r="J37" s="42">
        <v>3350</v>
      </c>
      <c r="K37" s="290">
        <f t="shared" si="6"/>
        <v>3.9580451397247307E-2</v>
      </c>
      <c r="L37" s="290">
        <f t="shared" si="6"/>
        <v>4.684160493818057E-2</v>
      </c>
      <c r="M37" s="290">
        <f t="shared" si="6"/>
        <v>2.0660546550410608E-2</v>
      </c>
      <c r="N37" s="290">
        <f t="shared" si="6"/>
        <v>6.9192528100772144E-3</v>
      </c>
      <c r="O37" s="290">
        <f t="shared" si="6"/>
        <v>-1.2288686620714473E-2</v>
      </c>
      <c r="P37" s="290">
        <f t="shared" si="6"/>
        <v>2.4398507913392153E-2</v>
      </c>
      <c r="Q37" s="290">
        <f t="shared" si="6"/>
        <v>-1.4031449304918064E-2</v>
      </c>
      <c r="R37" s="290"/>
      <c r="S37" s="294">
        <f t="shared" si="7"/>
        <v>0.11577616359324683</v>
      </c>
      <c r="T37" s="295">
        <f t="shared" si="8"/>
        <v>1.5773142296904519E-2</v>
      </c>
    </row>
    <row r="38" spans="1:20" x14ac:dyDescent="0.25">
      <c r="A38" s="32" t="s">
        <v>80</v>
      </c>
      <c r="B38" s="290">
        <v>1.25851681430067</v>
      </c>
      <c r="C38" s="290">
        <v>1.25549557428754</v>
      </c>
      <c r="D38" s="290">
        <v>1.3138472914263899</v>
      </c>
      <c r="E38" s="290">
        <v>1.28190865367967</v>
      </c>
      <c r="F38" s="290">
        <v>1.3539808470083201</v>
      </c>
      <c r="G38" s="290">
        <v>1.34185046692558</v>
      </c>
      <c r="H38" s="290">
        <v>1.3419027497635101</v>
      </c>
      <c r="I38" s="290">
        <v>1.3336489559622899</v>
      </c>
      <c r="J38" s="42">
        <v>6073</v>
      </c>
      <c r="K38" s="290">
        <f t="shared" si="6"/>
        <v>-2.4006353977946704E-3</v>
      </c>
      <c r="L38" s="290">
        <f t="shared" si="6"/>
        <v>4.6477039293398414E-2</v>
      </c>
      <c r="M38" s="290">
        <f t="shared" si="6"/>
        <v>-2.4309246557905118E-2</v>
      </c>
      <c r="N38" s="290">
        <f t="shared" si="6"/>
        <v>5.6222565564066906E-2</v>
      </c>
      <c r="O38" s="290">
        <f t="shared" si="6"/>
        <v>-8.9590485046688872E-3</v>
      </c>
      <c r="P38" s="290">
        <f t="shared" si="6"/>
        <v>3.8963237125821948E-5</v>
      </c>
      <c r="Q38" s="290">
        <f t="shared" si="6"/>
        <v>-6.150813688007406E-3</v>
      </c>
      <c r="R38" s="290"/>
      <c r="S38" s="294">
        <f t="shared" si="7"/>
        <v>5.9698957382122275E-2</v>
      </c>
      <c r="T38" s="295">
        <f t="shared" si="8"/>
        <v>8.3179557356214406E-3</v>
      </c>
    </row>
    <row r="39" spans="1:20" x14ac:dyDescent="0.25">
      <c r="A39" s="32" t="s">
        <v>81</v>
      </c>
      <c r="B39" s="290">
        <v>1.1958550644035799</v>
      </c>
      <c r="C39" s="290">
        <v>1.1791328720696399</v>
      </c>
      <c r="D39" s="290">
        <v>1.2382142445879001</v>
      </c>
      <c r="E39" s="290">
        <v>1.18316661277275</v>
      </c>
      <c r="F39" s="290">
        <v>1.24648841891846</v>
      </c>
      <c r="G39" s="290">
        <v>1.2272991094750001</v>
      </c>
      <c r="H39" s="290">
        <v>1.24963324928382</v>
      </c>
      <c r="I39" s="290">
        <v>1.22120707118864</v>
      </c>
      <c r="J39" s="42">
        <v>8655</v>
      </c>
      <c r="K39" s="290">
        <f t="shared" si="6"/>
        <v>-1.3983460731740172E-2</v>
      </c>
      <c r="L39" s="290">
        <f t="shared" si="6"/>
        <v>5.0105780203175243E-2</v>
      </c>
      <c r="M39" s="290">
        <f t="shared" si="6"/>
        <v>-4.4457275512503003E-2</v>
      </c>
      <c r="N39" s="290">
        <f t="shared" si="6"/>
        <v>5.351892578959383E-2</v>
      </c>
      <c r="O39" s="290">
        <f t="shared" si="6"/>
        <v>-1.5394695331473529E-2</v>
      </c>
      <c r="P39" s="290">
        <f t="shared" si="6"/>
        <v>1.8197796801444621E-2</v>
      </c>
      <c r="Q39" s="290">
        <f t="shared" si="6"/>
        <v>-2.2747616639899215E-2</v>
      </c>
      <c r="R39" s="290"/>
      <c r="S39" s="294">
        <f t="shared" si="7"/>
        <v>2.1199899168135472E-2</v>
      </c>
      <c r="T39" s="295">
        <f t="shared" si="8"/>
        <v>3.0013962898798319E-3</v>
      </c>
    </row>
    <row r="40" spans="1:20" x14ac:dyDescent="0.25">
      <c r="A40" s="47" t="s">
        <v>177</v>
      </c>
      <c r="B40" s="292">
        <v>1.2145045374540999</v>
      </c>
      <c r="C40" s="292">
        <v>1.1597421091651099</v>
      </c>
      <c r="D40" s="292">
        <v>1.2838529359094899</v>
      </c>
      <c r="E40" s="292">
        <v>1.18599221793468</v>
      </c>
      <c r="F40" s="292">
        <v>1.2465711493099201</v>
      </c>
      <c r="G40" s="292">
        <v>1.2208846637745201</v>
      </c>
      <c r="H40" s="292">
        <v>1.27205209439526</v>
      </c>
      <c r="I40" s="292">
        <v>1.2645723940095399</v>
      </c>
      <c r="J40" s="43">
        <v>3997</v>
      </c>
      <c r="K40" s="292">
        <f t="shared" si="6"/>
        <v>-4.5090344745673416E-2</v>
      </c>
      <c r="L40" s="292">
        <f t="shared" si="6"/>
        <v>0.10701588375861126</v>
      </c>
      <c r="M40" s="292">
        <f t="shared" si="6"/>
        <v>-7.6224242853395574E-2</v>
      </c>
      <c r="N40" s="292">
        <f t="shared" si="6"/>
        <v>5.1078692135715587E-2</v>
      </c>
      <c r="O40" s="292">
        <f t="shared" si="6"/>
        <v>-2.0605711554947836E-2</v>
      </c>
      <c r="P40" s="292">
        <f t="shared" si="6"/>
        <v>4.1910126434506312E-2</v>
      </c>
      <c r="Q40" s="292">
        <f t="shared" si="6"/>
        <v>-5.8800267840256604E-3</v>
      </c>
      <c r="R40" s="292"/>
      <c r="S40" s="296">
        <f t="shared" si="7"/>
        <v>4.1224923424654003E-2</v>
      </c>
      <c r="T40" s="297">
        <f t="shared" si="8"/>
        <v>5.7878037105627556E-3</v>
      </c>
    </row>
    <row r="41" spans="1:20" x14ac:dyDescent="0.25">
      <c r="A41" s="47" t="s">
        <v>161</v>
      </c>
      <c r="B41" s="292">
        <v>1.26497388801288</v>
      </c>
      <c r="C41" s="292">
        <v>1.2590441736343601</v>
      </c>
      <c r="D41" s="292">
        <v>1.3341094390593</v>
      </c>
      <c r="E41" s="292">
        <v>1.29125689682061</v>
      </c>
      <c r="F41" s="292">
        <v>1.3483972932771</v>
      </c>
      <c r="G41" s="292">
        <v>1.32924240911737</v>
      </c>
      <c r="H41" s="292">
        <v>1.3480537846182601</v>
      </c>
      <c r="I41" s="292">
        <v>1.33170117185785</v>
      </c>
      <c r="J41" s="43">
        <v>24874</v>
      </c>
      <c r="K41" s="292">
        <f t="shared" si="6"/>
        <v>-4.6876180091233177E-3</v>
      </c>
      <c r="L41" s="292">
        <f t="shared" si="6"/>
        <v>5.9620835389958104E-2</v>
      </c>
      <c r="M41" s="292">
        <f t="shared" si="6"/>
        <v>-3.2120709878873166E-2</v>
      </c>
      <c r="N41" s="292">
        <f t="shared" si="6"/>
        <v>4.4251764770576463E-2</v>
      </c>
      <c r="O41" s="292">
        <f t="shared" si="6"/>
        <v>-1.4205667910513697E-2</v>
      </c>
      <c r="P41" s="292">
        <f t="shared" si="6"/>
        <v>1.4151952549709135E-2</v>
      </c>
      <c r="Q41" s="292">
        <f t="shared" si="6"/>
        <v>-1.2130534365170642E-2</v>
      </c>
      <c r="R41" s="292"/>
      <c r="S41" s="296">
        <f t="shared" si="7"/>
        <v>5.2749929842259791E-2</v>
      </c>
      <c r="T41" s="297">
        <f t="shared" si="8"/>
        <v>7.3707053939255918E-3</v>
      </c>
    </row>
    <row r="43" spans="1:20" ht="12.75" customHeight="1" x14ac:dyDescent="0.25">
      <c r="B43" s="394" t="s">
        <v>178</v>
      </c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01"/>
      <c r="T43" s="301"/>
    </row>
    <row r="44" spans="1:20" ht="27.75" x14ac:dyDescent="0.25">
      <c r="B44" s="392" t="s">
        <v>136</v>
      </c>
      <c r="C44" s="392"/>
      <c r="D44" s="392"/>
      <c r="E44" s="392"/>
      <c r="F44" s="392"/>
      <c r="G44" s="392"/>
      <c r="H44" s="392"/>
      <c r="I44" s="392"/>
      <c r="J44" s="304" t="s">
        <v>163</v>
      </c>
      <c r="K44" s="393" t="s">
        <v>138</v>
      </c>
      <c r="L44" s="393"/>
      <c r="M44" s="393"/>
      <c r="N44" s="393"/>
      <c r="O44" s="393"/>
      <c r="P44" s="393"/>
      <c r="Q44" s="393"/>
      <c r="R44" s="305"/>
      <c r="S44" s="300" t="s">
        <v>139</v>
      </c>
      <c r="T44" s="306" t="s">
        <v>140</v>
      </c>
    </row>
    <row r="45" spans="1:20" x14ac:dyDescent="0.25">
      <c r="A45" s="47" t="s">
        <v>70</v>
      </c>
      <c r="B45" s="58" t="s">
        <v>141</v>
      </c>
      <c r="C45" s="59" t="s">
        <v>142</v>
      </c>
      <c r="D45" s="59" t="s">
        <v>143</v>
      </c>
      <c r="E45" s="59" t="s">
        <v>144</v>
      </c>
      <c r="F45" s="59" t="s">
        <v>145</v>
      </c>
      <c r="G45" s="59" t="s">
        <v>146</v>
      </c>
      <c r="H45" s="59" t="s">
        <v>147</v>
      </c>
      <c r="I45" s="59" t="s">
        <v>148</v>
      </c>
      <c r="J45" s="59">
        <v>2016</v>
      </c>
      <c r="K45" s="60" t="s">
        <v>149</v>
      </c>
      <c r="L45" s="60" t="s">
        <v>150</v>
      </c>
      <c r="M45" s="60" t="s">
        <v>151</v>
      </c>
      <c r="N45" s="60" t="s">
        <v>152</v>
      </c>
      <c r="O45" s="60" t="s">
        <v>153</v>
      </c>
      <c r="P45" s="60" t="s">
        <v>154</v>
      </c>
      <c r="Q45" s="61" t="s">
        <v>155</v>
      </c>
      <c r="R45" s="61"/>
      <c r="S45" s="61" t="s">
        <v>156</v>
      </c>
      <c r="T45" s="62" t="s">
        <v>156</v>
      </c>
    </row>
    <row r="46" spans="1:20" x14ac:dyDescent="0.25">
      <c r="A46" s="32" t="s">
        <v>175</v>
      </c>
      <c r="B46" s="290">
        <v>1.35117490636309</v>
      </c>
      <c r="C46" s="290">
        <v>1.3206803579742199</v>
      </c>
      <c r="D46" s="290">
        <v>1.4683401858412899</v>
      </c>
      <c r="E46" s="290">
        <v>1.5682961422372499</v>
      </c>
      <c r="F46" s="290">
        <v>1.5263006851610601</v>
      </c>
      <c r="G46" s="290">
        <v>1.5031835229442301</v>
      </c>
      <c r="H46" s="290">
        <v>1.6459888514407099</v>
      </c>
      <c r="I46" s="290">
        <v>1.7138495411791299</v>
      </c>
      <c r="J46" s="42">
        <v>47.028517000000001</v>
      </c>
      <c r="K46" s="290">
        <f t="shared" ref="K46:Q52" si="9">+C46/B46-1</f>
        <v>-2.256891261468974E-2</v>
      </c>
      <c r="L46" s="290">
        <f t="shared" si="9"/>
        <v>0.11180587867117531</v>
      </c>
      <c r="M46" s="290">
        <f t="shared" si="9"/>
        <v>6.8074113451229934E-2</v>
      </c>
      <c r="N46" s="290">
        <f t="shared" si="9"/>
        <v>-2.677775959856743E-2</v>
      </c>
      <c r="O46" s="290">
        <f t="shared" si="9"/>
        <v>-1.5145876852168616E-2</v>
      </c>
      <c r="P46" s="290">
        <f t="shared" si="9"/>
        <v>9.5001925125398179E-2</v>
      </c>
      <c r="Q46" s="290">
        <f t="shared" si="9"/>
        <v>4.1227915777815038E-2</v>
      </c>
      <c r="R46" s="290"/>
      <c r="S46" s="294">
        <f t="shared" ref="S46:S52" si="10">+I46/B46-1</f>
        <v>0.26841427642572091</v>
      </c>
      <c r="T46" s="295">
        <f t="shared" ref="T46:T52" si="11">(1+S46)^(1/7)-1</f>
        <v>3.4550247129787381E-2</v>
      </c>
    </row>
    <row r="47" spans="1:20" x14ac:dyDescent="0.25">
      <c r="A47" s="32" t="s">
        <v>176</v>
      </c>
      <c r="B47" s="290">
        <v>1.3331808158592999</v>
      </c>
      <c r="C47" s="290">
        <v>1.3604970452420799</v>
      </c>
      <c r="D47" s="290">
        <v>1.49135953085617</v>
      </c>
      <c r="E47" s="290">
        <v>1.4556386160827599</v>
      </c>
      <c r="F47" s="290">
        <v>1.4661465033938199</v>
      </c>
      <c r="G47" s="290">
        <v>1.4759571721115701</v>
      </c>
      <c r="H47" s="290">
        <v>1.467104964911</v>
      </c>
      <c r="I47" s="290">
        <v>1.4218401335761699</v>
      </c>
      <c r="J47" s="42">
        <v>71.970838999999998</v>
      </c>
      <c r="K47" s="290">
        <f t="shared" si="9"/>
        <v>2.0489515793979729E-2</v>
      </c>
      <c r="L47" s="290">
        <f t="shared" si="9"/>
        <v>9.6187261906772514E-2</v>
      </c>
      <c r="M47" s="290">
        <f t="shared" si="9"/>
        <v>-2.3951913696426463E-2</v>
      </c>
      <c r="N47" s="290">
        <f t="shared" si="9"/>
        <v>7.2187472872473624E-3</v>
      </c>
      <c r="O47" s="290">
        <f t="shared" si="9"/>
        <v>6.6914654811374152E-3</v>
      </c>
      <c r="P47" s="290">
        <f t="shared" si="9"/>
        <v>-5.997604380285515E-3</v>
      </c>
      <c r="Q47" s="290">
        <f t="shared" si="9"/>
        <v>-3.0853164850121018E-2</v>
      </c>
      <c r="R47" s="290"/>
      <c r="S47" s="294">
        <f t="shared" si="10"/>
        <v>6.6502095336351541E-2</v>
      </c>
      <c r="T47" s="295">
        <f t="shared" si="11"/>
        <v>9.2401754828970173E-3</v>
      </c>
    </row>
    <row r="48" spans="1:20" x14ac:dyDescent="0.25">
      <c r="A48" s="32" t="s">
        <v>79</v>
      </c>
      <c r="B48" s="290">
        <v>1.27771417930189</v>
      </c>
      <c r="C48" s="290">
        <v>1.3239360828117299</v>
      </c>
      <c r="D48" s="290">
        <v>1.3789451013062599</v>
      </c>
      <c r="E48" s="290">
        <v>1.4263841465946401</v>
      </c>
      <c r="F48" s="290">
        <v>1.4281703446842</v>
      </c>
      <c r="G48" s="290">
        <v>1.38383977092149</v>
      </c>
      <c r="H48" s="290">
        <v>1.4548461715258001</v>
      </c>
      <c r="I48" s="290">
        <v>1.39961367292831</v>
      </c>
      <c r="J48" s="42">
        <v>139.58122399999999</v>
      </c>
      <c r="K48" s="290">
        <f t="shared" si="9"/>
        <v>3.6175464167654825E-2</v>
      </c>
      <c r="L48" s="290">
        <f t="shared" si="9"/>
        <v>4.1549602891480797E-2</v>
      </c>
      <c r="M48" s="290">
        <f t="shared" si="9"/>
        <v>3.4402417647694472E-2</v>
      </c>
      <c r="N48" s="290">
        <f t="shared" si="9"/>
        <v>1.252255988559714E-3</v>
      </c>
      <c r="O48" s="290">
        <f t="shared" si="9"/>
        <v>-3.1040116417283881E-2</v>
      </c>
      <c r="P48" s="290">
        <f t="shared" si="9"/>
        <v>5.1311143165821305E-2</v>
      </c>
      <c r="Q48" s="290">
        <f t="shared" si="9"/>
        <v>-3.7964493895298879E-2</v>
      </c>
      <c r="R48" s="290"/>
      <c r="S48" s="294">
        <f t="shared" si="10"/>
        <v>9.5404352241768686E-2</v>
      </c>
      <c r="T48" s="295">
        <f t="shared" si="11"/>
        <v>1.3102750861970991E-2</v>
      </c>
    </row>
    <row r="49" spans="1:20" x14ac:dyDescent="0.25">
      <c r="A49" s="32" t="s">
        <v>80</v>
      </c>
      <c r="B49" s="290">
        <v>1.1977377642657501</v>
      </c>
      <c r="C49" s="290">
        <v>1.19048620747328</v>
      </c>
      <c r="D49" s="290">
        <v>1.2485774535410099</v>
      </c>
      <c r="E49" s="290">
        <v>1.21933909279927</v>
      </c>
      <c r="F49" s="290">
        <v>1.2648597570132201</v>
      </c>
      <c r="G49" s="290">
        <v>1.2750635780056601</v>
      </c>
      <c r="H49" s="290">
        <v>1.2650456795401901</v>
      </c>
      <c r="I49" s="290">
        <v>1.2594683702979499</v>
      </c>
      <c r="J49" s="42">
        <v>224.574782</v>
      </c>
      <c r="K49" s="290">
        <f t="shared" si="9"/>
        <v>-6.0543776850147113E-3</v>
      </c>
      <c r="L49" s="290">
        <f t="shared" si="9"/>
        <v>4.8796236111818825E-2</v>
      </c>
      <c r="M49" s="290">
        <f t="shared" si="9"/>
        <v>-2.3417338394841947E-2</v>
      </c>
      <c r="N49" s="290">
        <f t="shared" si="9"/>
        <v>3.7332243739882864E-2</v>
      </c>
      <c r="O49" s="290">
        <f t="shared" si="9"/>
        <v>8.0671560114575769E-3</v>
      </c>
      <c r="P49" s="290">
        <f t="shared" si="9"/>
        <v>-7.8567834877214526E-3</v>
      </c>
      <c r="Q49" s="290">
        <f t="shared" si="9"/>
        <v>-4.4087809100042952E-3</v>
      </c>
      <c r="R49" s="290"/>
      <c r="S49" s="294">
        <f t="shared" si="10"/>
        <v>5.153933346173023E-2</v>
      </c>
      <c r="T49" s="295">
        <f t="shared" si="11"/>
        <v>7.205136190094219E-3</v>
      </c>
    </row>
    <row r="50" spans="1:20" x14ac:dyDescent="0.25">
      <c r="A50" s="32" t="s">
        <v>81</v>
      </c>
      <c r="B50" s="290">
        <v>1.13482443978033</v>
      </c>
      <c r="C50" s="290">
        <v>1.1309863394197599</v>
      </c>
      <c r="D50" s="290">
        <v>1.1688650432008401</v>
      </c>
      <c r="E50" s="290">
        <v>1.13654675711487</v>
      </c>
      <c r="F50" s="290">
        <v>1.1791128121057901</v>
      </c>
      <c r="G50" s="290">
        <v>1.1742762156361299</v>
      </c>
      <c r="H50" s="290">
        <v>1.19653458465772</v>
      </c>
      <c r="I50" s="290">
        <v>1.1780773581148201</v>
      </c>
      <c r="J50" s="42">
        <v>276.13468699999999</v>
      </c>
      <c r="K50" s="290">
        <f t="shared" si="9"/>
        <v>-3.3821093607333541E-3</v>
      </c>
      <c r="L50" s="290">
        <f t="shared" si="9"/>
        <v>3.3491742968808413E-2</v>
      </c>
      <c r="M50" s="290">
        <f t="shared" si="9"/>
        <v>-2.7649287891670649E-2</v>
      </c>
      <c r="N50" s="290">
        <f t="shared" si="9"/>
        <v>3.7452093127232411E-2</v>
      </c>
      <c r="O50" s="290">
        <f t="shared" si="9"/>
        <v>-4.1018945939722551E-3</v>
      </c>
      <c r="P50" s="290">
        <f t="shared" si="9"/>
        <v>1.8954968792868065E-2</v>
      </c>
      <c r="Q50" s="290">
        <f t="shared" si="9"/>
        <v>-1.5425568788034472E-2</v>
      </c>
      <c r="R50" s="290"/>
      <c r="S50" s="294">
        <f t="shared" si="10"/>
        <v>3.811419354245027E-2</v>
      </c>
      <c r="T50" s="295">
        <f t="shared" si="11"/>
        <v>5.3579874818623363E-3</v>
      </c>
    </row>
    <row r="51" spans="1:20" x14ac:dyDescent="0.25">
      <c r="A51" s="47" t="s">
        <v>177</v>
      </c>
      <c r="B51" s="292">
        <v>1.1691930543267299</v>
      </c>
      <c r="C51" s="292">
        <v>1.11150880252163</v>
      </c>
      <c r="D51" s="292">
        <v>1.2321059712182201</v>
      </c>
      <c r="E51" s="292">
        <v>1.14058509399547</v>
      </c>
      <c r="F51" s="292">
        <v>1.1722179282068801</v>
      </c>
      <c r="G51" s="292">
        <v>1.1470748639613999</v>
      </c>
      <c r="H51" s="292">
        <v>1.1891683289071899</v>
      </c>
      <c r="I51" s="292">
        <v>1.2308286780205</v>
      </c>
      <c r="J51" s="43">
        <v>134.999831</v>
      </c>
      <c r="K51" s="292">
        <f t="shared" si="9"/>
        <v>-4.9336806775949427E-2</v>
      </c>
      <c r="L51" s="292">
        <f t="shared" si="9"/>
        <v>0.10849861775543013</v>
      </c>
      <c r="M51" s="292">
        <f t="shared" si="9"/>
        <v>-7.4280037075269312E-2</v>
      </c>
      <c r="N51" s="292">
        <f t="shared" si="9"/>
        <v>2.7733866046416811E-2</v>
      </c>
      <c r="O51" s="292">
        <f t="shared" si="9"/>
        <v>-2.1449138117125566E-2</v>
      </c>
      <c r="P51" s="292">
        <f t="shared" si="9"/>
        <v>3.6696353715241381E-2</v>
      </c>
      <c r="Q51" s="292">
        <f t="shared" si="9"/>
        <v>3.5033180837900968E-2</v>
      </c>
      <c r="R51" s="292"/>
      <c r="S51" s="296">
        <f t="shared" si="10"/>
        <v>5.2716378587505774E-2</v>
      </c>
      <c r="T51" s="297">
        <f t="shared" si="11"/>
        <v>7.3661189007179217E-3</v>
      </c>
    </row>
    <row r="52" spans="1:20" x14ac:dyDescent="0.25">
      <c r="A52" s="47" t="s">
        <v>161</v>
      </c>
      <c r="B52" s="292">
        <v>1.21022433922118</v>
      </c>
      <c r="C52" s="292">
        <v>1.2100091186669699</v>
      </c>
      <c r="D52" s="292">
        <v>1.27494448849122</v>
      </c>
      <c r="E52" s="292">
        <v>1.24910353098176</v>
      </c>
      <c r="F52" s="292">
        <v>1.2807161174398101</v>
      </c>
      <c r="G52" s="292">
        <v>1.2681146423440099</v>
      </c>
      <c r="H52" s="292">
        <v>1.29055489336186</v>
      </c>
      <c r="I52" s="292">
        <v>1.2772424341892099</v>
      </c>
      <c r="J52" s="43">
        <v>894.28988000000004</v>
      </c>
      <c r="K52" s="292">
        <f t="shared" si="9"/>
        <v>-1.7783525519621257E-4</v>
      </c>
      <c r="L52" s="292">
        <f t="shared" si="9"/>
        <v>5.3665190470454815E-2</v>
      </c>
      <c r="M52" s="292">
        <f t="shared" si="9"/>
        <v>-2.0268300104611114E-2</v>
      </c>
      <c r="N52" s="292">
        <f t="shared" si="9"/>
        <v>2.5308219594258441E-2</v>
      </c>
      <c r="O52" s="292">
        <f t="shared" si="9"/>
        <v>-9.8393976027965069E-3</v>
      </c>
      <c r="P52" s="292">
        <f t="shared" si="9"/>
        <v>1.7695758938932382E-2</v>
      </c>
      <c r="Q52" s="292">
        <f t="shared" si="9"/>
        <v>-1.031529866813452E-2</v>
      </c>
      <c r="R52" s="292"/>
      <c r="S52" s="296">
        <f t="shared" si="10"/>
        <v>5.5376588287059381E-2</v>
      </c>
      <c r="T52" s="297">
        <f t="shared" si="11"/>
        <v>7.7293842157597492E-3</v>
      </c>
    </row>
  </sheetData>
  <mergeCells count="20">
    <mergeCell ref="B1:R1"/>
    <mergeCell ref="B2:R2"/>
    <mergeCell ref="B3:R3"/>
    <mergeCell ref="B4:R4"/>
    <mergeCell ref="B5:R5"/>
    <mergeCell ref="B6:R6"/>
    <mergeCell ref="B8:R8"/>
    <mergeCell ref="B9:R9"/>
    <mergeCell ref="B10:I10"/>
    <mergeCell ref="K10:Q10"/>
    <mergeCell ref="B20:R20"/>
    <mergeCell ref="B21:I21"/>
    <mergeCell ref="K21:Q21"/>
    <mergeCell ref="B31:R31"/>
    <mergeCell ref="B32:R32"/>
    <mergeCell ref="B33:I33"/>
    <mergeCell ref="K33:Q33"/>
    <mergeCell ref="B43:R43"/>
    <mergeCell ref="B44:I44"/>
    <mergeCell ref="K44:Q44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52"/>
  <sheetViews>
    <sheetView showGridLines="0" zoomScaleNormal="100" workbookViewId="0"/>
  </sheetViews>
  <sheetFormatPr defaultColWidth="8.5703125" defaultRowHeight="15" x14ac:dyDescent="0.25"/>
  <cols>
    <col min="1" max="1" width="12" style="32" customWidth="1"/>
    <col min="2" max="9" width="8.5703125" style="5"/>
    <col min="10" max="10" width="10.28515625" style="5" customWidth="1"/>
    <col min="11" max="17" width="8.5703125" style="5"/>
    <col min="18" max="18" width="4.7109375" style="5" customWidth="1"/>
    <col min="19" max="19" width="9.85546875" style="5" customWidth="1"/>
    <col min="20" max="1024" width="8.5703125" style="5"/>
  </cols>
  <sheetData>
    <row r="1" spans="1:20" x14ac:dyDescent="0.25">
      <c r="B1" s="398" t="s">
        <v>306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1:20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20" x14ac:dyDescent="0.25">
      <c r="B3" s="399" t="s">
        <v>172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1:20" x14ac:dyDescent="0.25">
      <c r="B4" s="384" t="s">
        <v>133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</row>
    <row r="5" spans="1:20" x14ac:dyDescent="0.25">
      <c r="B5" s="384" t="s">
        <v>134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</row>
    <row r="6" spans="1:20" x14ac:dyDescent="0.25">
      <c r="B6" s="384" t="s">
        <v>57</v>
      </c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</row>
    <row r="7" spans="1:20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0" x14ac:dyDescent="0.25">
      <c r="B8" s="397" t="s">
        <v>180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</row>
    <row r="9" spans="1:20" ht="12.75" customHeight="1" x14ac:dyDescent="0.25">
      <c r="B9" s="394" t="s">
        <v>174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01"/>
      <c r="T9" s="301"/>
    </row>
    <row r="10" spans="1:20" ht="27.75" x14ac:dyDescent="0.25">
      <c r="B10" s="392" t="s">
        <v>136</v>
      </c>
      <c r="C10" s="392"/>
      <c r="D10" s="392"/>
      <c r="E10" s="392"/>
      <c r="F10" s="392"/>
      <c r="G10" s="392"/>
      <c r="H10" s="392"/>
      <c r="I10" s="392"/>
      <c r="J10" s="304" t="s">
        <v>137</v>
      </c>
      <c r="K10" s="393" t="s">
        <v>138</v>
      </c>
      <c r="L10" s="393"/>
      <c r="M10" s="393"/>
      <c r="N10" s="393"/>
      <c r="O10" s="393"/>
      <c r="P10" s="393"/>
      <c r="Q10" s="393"/>
      <c r="R10" s="305"/>
      <c r="S10" s="300" t="s">
        <v>139</v>
      </c>
      <c r="T10" s="306" t="s">
        <v>140</v>
      </c>
    </row>
    <row r="11" spans="1:20" x14ac:dyDescent="0.25">
      <c r="A11" s="47" t="s">
        <v>70</v>
      </c>
      <c r="B11" s="58" t="s">
        <v>141</v>
      </c>
      <c r="C11" s="59" t="s">
        <v>142</v>
      </c>
      <c r="D11" s="59" t="s">
        <v>143</v>
      </c>
      <c r="E11" s="59" t="s">
        <v>144</v>
      </c>
      <c r="F11" s="59" t="s">
        <v>145</v>
      </c>
      <c r="G11" s="59" t="s">
        <v>146</v>
      </c>
      <c r="H11" s="59" t="s">
        <v>147</v>
      </c>
      <c r="I11" s="59" t="s">
        <v>148</v>
      </c>
      <c r="J11" s="59">
        <v>2016</v>
      </c>
      <c r="K11" s="60" t="s">
        <v>149</v>
      </c>
      <c r="L11" s="60" t="s">
        <v>150</v>
      </c>
      <c r="M11" s="60" t="s">
        <v>151</v>
      </c>
      <c r="N11" s="60" t="s">
        <v>152</v>
      </c>
      <c r="O11" s="60" t="s">
        <v>153</v>
      </c>
      <c r="P11" s="60" t="s">
        <v>154</v>
      </c>
      <c r="Q11" s="61" t="s">
        <v>155</v>
      </c>
      <c r="R11" s="61"/>
      <c r="S11" s="61" t="s">
        <v>156</v>
      </c>
      <c r="T11" s="62" t="s">
        <v>156</v>
      </c>
    </row>
    <row r="12" spans="1:20" x14ac:dyDescent="0.25">
      <c r="A12" s="32" t="s">
        <v>175</v>
      </c>
      <c r="B12" s="290">
        <v>0.83986646473312998</v>
      </c>
      <c r="C12" s="290">
        <v>0.92517000020027396</v>
      </c>
      <c r="D12" s="290">
        <v>1.0160049720999</v>
      </c>
      <c r="E12" s="290">
        <v>0.93013725307128303</v>
      </c>
      <c r="F12" s="290">
        <v>1.0020368857733899</v>
      </c>
      <c r="G12" s="290">
        <v>1.0235338873648701</v>
      </c>
      <c r="H12" s="290">
        <v>0.96590135806851196</v>
      </c>
      <c r="I12" s="290">
        <v>1.0371879207413901</v>
      </c>
      <c r="J12" s="42">
        <v>843</v>
      </c>
      <c r="K12" s="290">
        <f t="shared" ref="K12:Q18" si="0">+C12/B12-1</f>
        <v>0.10156797425439468</v>
      </c>
      <c r="L12" s="290">
        <f t="shared" si="0"/>
        <v>9.8181925354219102E-2</v>
      </c>
      <c r="M12" s="290">
        <f t="shared" si="0"/>
        <v>-8.4515057885143796E-2</v>
      </c>
      <c r="N12" s="290">
        <f t="shared" si="0"/>
        <v>7.7300024770211806E-2</v>
      </c>
      <c r="O12" s="290">
        <f t="shared" si="0"/>
        <v>2.145330366245779E-2</v>
      </c>
      <c r="P12" s="290">
        <f t="shared" si="0"/>
        <v>-5.6307397349329991E-2</v>
      </c>
      <c r="Q12" s="290">
        <f t="shared" si="0"/>
        <v>7.3803149853136185E-2</v>
      </c>
      <c r="R12" s="290"/>
      <c r="S12" s="294">
        <f t="shared" ref="S12:S18" si="1">+I12/B12-1</f>
        <v>0.23494384440145444</v>
      </c>
      <c r="T12" s="295">
        <f t="shared" ref="T12:T18" si="2">(1+S12)^(1/7)-1</f>
        <v>3.0605506443073027E-2</v>
      </c>
    </row>
    <row r="13" spans="1:20" x14ac:dyDescent="0.25">
      <c r="A13" s="32" t="s">
        <v>176</v>
      </c>
      <c r="B13" s="290">
        <v>0.892804748339457</v>
      </c>
      <c r="C13" s="290">
        <v>0.94689495962334702</v>
      </c>
      <c r="D13" s="290">
        <v>0.93769282264713905</v>
      </c>
      <c r="E13" s="290">
        <v>0.90466532998258298</v>
      </c>
      <c r="F13" s="290">
        <v>0.98504330009517405</v>
      </c>
      <c r="G13" s="290">
        <v>0.97146406389327</v>
      </c>
      <c r="H13" s="290">
        <v>0.92044619634541502</v>
      </c>
      <c r="I13" s="290">
        <v>0.89381533022229598</v>
      </c>
      <c r="J13" s="42">
        <v>2747</v>
      </c>
      <c r="K13" s="290">
        <f t="shared" si="0"/>
        <v>6.0584591854482506E-2</v>
      </c>
      <c r="L13" s="290">
        <f t="shared" si="0"/>
        <v>-9.7182236347190809E-3</v>
      </c>
      <c r="M13" s="290">
        <f t="shared" si="0"/>
        <v>-3.5222081119612669E-2</v>
      </c>
      <c r="N13" s="290">
        <f t="shared" si="0"/>
        <v>8.8848292787055971E-2</v>
      </c>
      <c r="O13" s="290">
        <f t="shared" si="0"/>
        <v>-1.3785420600893383E-2</v>
      </c>
      <c r="P13" s="290">
        <f t="shared" si="0"/>
        <v>-5.2516474303119565E-2</v>
      </c>
      <c r="Q13" s="290">
        <f t="shared" si="0"/>
        <v>-2.8932561434721116E-2</v>
      </c>
      <c r="R13" s="290"/>
      <c r="S13" s="294">
        <f t="shared" si="1"/>
        <v>1.1319181318407701E-3</v>
      </c>
      <c r="T13" s="295">
        <f t="shared" si="2"/>
        <v>1.6162420200149796E-4</v>
      </c>
    </row>
    <row r="14" spans="1:20" x14ac:dyDescent="0.25">
      <c r="A14" s="32" t="s">
        <v>79</v>
      </c>
      <c r="B14" s="290">
        <v>0.95339564379351005</v>
      </c>
      <c r="C14" s="290">
        <v>0.92404285112912998</v>
      </c>
      <c r="D14" s="290">
        <v>0.91699335786921199</v>
      </c>
      <c r="E14" s="290">
        <v>0.95186374160506904</v>
      </c>
      <c r="F14" s="290">
        <v>0.95881806813165504</v>
      </c>
      <c r="G14" s="290">
        <v>0.94066534772602695</v>
      </c>
      <c r="H14" s="290">
        <v>0.91863431695881004</v>
      </c>
      <c r="I14" s="290">
        <v>0.87799684854644799</v>
      </c>
      <c r="J14" s="42">
        <v>3677</v>
      </c>
      <c r="K14" s="290">
        <f t="shared" si="0"/>
        <v>-3.0787630356256757E-2</v>
      </c>
      <c r="L14" s="290">
        <f t="shared" si="0"/>
        <v>-7.6289679112866438E-3</v>
      </c>
      <c r="M14" s="290">
        <f t="shared" si="0"/>
        <v>3.8026866210769672E-2</v>
      </c>
      <c r="N14" s="290">
        <f t="shared" si="0"/>
        <v>7.3060105376629991E-3</v>
      </c>
      <c r="O14" s="290">
        <f t="shared" si="0"/>
        <v>-1.8932392921005681E-2</v>
      </c>
      <c r="P14" s="290">
        <f t="shared" si="0"/>
        <v>-2.3420689217982682E-2</v>
      </c>
      <c r="Q14" s="290">
        <f t="shared" si="0"/>
        <v>-4.4236828150394647E-2</v>
      </c>
      <c r="R14" s="290"/>
      <c r="S14" s="294">
        <f t="shared" si="1"/>
        <v>-7.9084476353441624E-2</v>
      </c>
      <c r="T14" s="295">
        <f t="shared" si="2"/>
        <v>-1.1700576624683157E-2</v>
      </c>
    </row>
    <row r="15" spans="1:20" x14ac:dyDescent="0.25">
      <c r="A15" s="32" t="s">
        <v>80</v>
      </c>
      <c r="B15" s="290">
        <v>0.90510993688360297</v>
      </c>
      <c r="C15" s="290">
        <v>0.88684820659579</v>
      </c>
      <c r="D15" s="290">
        <v>0.948351012125913</v>
      </c>
      <c r="E15" s="290">
        <v>0.89807724076047002</v>
      </c>
      <c r="F15" s="290">
        <v>0.89701486146320397</v>
      </c>
      <c r="G15" s="290">
        <v>0.90226407255975605</v>
      </c>
      <c r="H15" s="290">
        <v>0.85951394433030204</v>
      </c>
      <c r="I15" s="290">
        <v>0.84164823654754894</v>
      </c>
      <c r="J15" s="42">
        <v>3435</v>
      </c>
      <c r="K15" s="290">
        <f t="shared" si="0"/>
        <v>-2.0176256544801818E-2</v>
      </c>
      <c r="L15" s="290">
        <f t="shared" si="0"/>
        <v>6.9349867398621035E-2</v>
      </c>
      <c r="M15" s="290">
        <f t="shared" si="0"/>
        <v>-5.3011775938051175E-2</v>
      </c>
      <c r="N15" s="290">
        <f t="shared" si="0"/>
        <v>-1.1829486919927579E-3</v>
      </c>
      <c r="O15" s="290">
        <f t="shared" si="0"/>
        <v>5.8518663648332581E-3</v>
      </c>
      <c r="P15" s="290">
        <f t="shared" si="0"/>
        <v>-4.7380949247120441E-2</v>
      </c>
      <c r="Q15" s="290">
        <f t="shared" si="0"/>
        <v>-2.0785826571636745E-2</v>
      </c>
      <c r="R15" s="290"/>
      <c r="S15" s="294">
        <f t="shared" si="1"/>
        <v>-7.0114908421577971E-2</v>
      </c>
      <c r="T15" s="295">
        <f t="shared" si="2"/>
        <v>-1.0331157153732118E-2</v>
      </c>
    </row>
    <row r="16" spans="1:20" x14ac:dyDescent="0.25">
      <c r="A16" s="32" t="s">
        <v>81</v>
      </c>
      <c r="B16" s="290">
        <v>0.98103150047527299</v>
      </c>
      <c r="C16" s="290">
        <v>0.99381127863900398</v>
      </c>
      <c r="D16" s="290">
        <v>0.97818529742247096</v>
      </c>
      <c r="E16" s="290">
        <v>0.98025134731471497</v>
      </c>
      <c r="F16" s="290">
        <v>0.99801107048277204</v>
      </c>
      <c r="G16" s="290">
        <v>0.96174366941530898</v>
      </c>
      <c r="H16" s="290">
        <v>0.94061687949962303</v>
      </c>
      <c r="I16" s="290">
        <v>0.92156395684620795</v>
      </c>
      <c r="J16" s="42">
        <v>3084</v>
      </c>
      <c r="K16" s="290">
        <f t="shared" si="0"/>
        <v>1.3026878502412576E-2</v>
      </c>
      <c r="L16" s="290">
        <f t="shared" si="0"/>
        <v>-1.5723288266492941E-2</v>
      </c>
      <c r="M16" s="290">
        <f t="shared" si="0"/>
        <v>2.1121252769675802E-3</v>
      </c>
      <c r="N16" s="290">
        <f t="shared" si="0"/>
        <v>1.8117519773584334E-2</v>
      </c>
      <c r="O16" s="290">
        <f t="shared" si="0"/>
        <v>-3.6339678125934305E-2</v>
      </c>
      <c r="P16" s="290">
        <f t="shared" si="0"/>
        <v>-2.1967173361827186E-2</v>
      </c>
      <c r="Q16" s="290">
        <f t="shared" si="0"/>
        <v>-2.025577370411491E-2</v>
      </c>
      <c r="R16" s="290"/>
      <c r="S16" s="294">
        <f t="shared" si="1"/>
        <v>-6.061736407062901E-2</v>
      </c>
      <c r="T16" s="295">
        <f t="shared" si="2"/>
        <v>-8.8934160707805354E-3</v>
      </c>
    </row>
    <row r="17" spans="1:20" x14ac:dyDescent="0.25">
      <c r="A17" s="47" t="s">
        <v>177</v>
      </c>
      <c r="B17" s="292">
        <v>1.07960141834526</v>
      </c>
      <c r="C17" s="292">
        <v>1.0389575581250401</v>
      </c>
      <c r="D17" s="292">
        <v>1.01141778587278</v>
      </c>
      <c r="E17" s="292">
        <v>0.97656615572560102</v>
      </c>
      <c r="F17" s="292">
        <v>0.98556038900759502</v>
      </c>
      <c r="G17" s="292">
        <v>0.96766099444828302</v>
      </c>
      <c r="H17" s="292">
        <v>0.98598352152444202</v>
      </c>
      <c r="I17" s="292">
        <v>0.95490876817028003</v>
      </c>
      <c r="J17" s="43">
        <v>3936</v>
      </c>
      <c r="K17" s="292">
        <f t="shared" si="0"/>
        <v>-3.764709783589959E-2</v>
      </c>
      <c r="L17" s="292">
        <f t="shared" si="0"/>
        <v>-2.6507119599726403E-2</v>
      </c>
      <c r="M17" s="292">
        <f t="shared" si="0"/>
        <v>-3.4458193868031062E-2</v>
      </c>
      <c r="N17" s="292">
        <f t="shared" si="0"/>
        <v>9.2100604032414601E-3</v>
      </c>
      <c r="O17" s="292">
        <f t="shared" si="0"/>
        <v>-1.8161641598984812E-2</v>
      </c>
      <c r="P17" s="292">
        <f t="shared" si="0"/>
        <v>1.8934861672920578E-2</v>
      </c>
      <c r="Q17" s="292">
        <f t="shared" si="0"/>
        <v>-3.1516503750607217E-2</v>
      </c>
      <c r="R17" s="292"/>
      <c r="S17" s="296">
        <f t="shared" si="1"/>
        <v>-0.11549878321399432</v>
      </c>
      <c r="T17" s="297">
        <f t="shared" si="2"/>
        <v>-1.7380246028426694E-2</v>
      </c>
    </row>
    <row r="18" spans="1:20" x14ac:dyDescent="0.25">
      <c r="A18" s="47" t="s">
        <v>161</v>
      </c>
      <c r="B18" s="292">
        <v>0.95037418193433099</v>
      </c>
      <c r="C18" s="292">
        <v>0.95455025509524005</v>
      </c>
      <c r="D18" s="292">
        <v>0.96092128065210203</v>
      </c>
      <c r="E18" s="292">
        <v>0.94296138133274898</v>
      </c>
      <c r="F18" s="292">
        <v>0.96514075738953498</v>
      </c>
      <c r="G18" s="292">
        <v>0.95096520660347394</v>
      </c>
      <c r="H18" s="292">
        <v>0.92693532112055999</v>
      </c>
      <c r="I18" s="292">
        <v>0.90309255385279896</v>
      </c>
      <c r="J18" s="43">
        <v>17722</v>
      </c>
      <c r="K18" s="292">
        <f t="shared" si="0"/>
        <v>4.3941357417869309E-3</v>
      </c>
      <c r="L18" s="292">
        <f t="shared" si="0"/>
        <v>6.6743741598249695E-3</v>
      </c>
      <c r="M18" s="292">
        <f t="shared" si="0"/>
        <v>-1.8690291994746033E-2</v>
      </c>
      <c r="N18" s="292">
        <f t="shared" si="0"/>
        <v>2.3520980281757087E-2</v>
      </c>
      <c r="O18" s="292">
        <f t="shared" si="0"/>
        <v>-1.4687547570162107E-2</v>
      </c>
      <c r="P18" s="292">
        <f t="shared" si="0"/>
        <v>-2.5268942876196854E-2</v>
      </c>
      <c r="Q18" s="292">
        <f t="shared" si="0"/>
        <v>-2.5722147731880418E-2</v>
      </c>
      <c r="R18" s="292"/>
      <c r="S18" s="296">
        <f t="shared" si="1"/>
        <v>-4.975053929316342E-2</v>
      </c>
      <c r="T18" s="297">
        <f t="shared" si="2"/>
        <v>-7.2635971562103885E-3</v>
      </c>
    </row>
    <row r="19" spans="1:20" x14ac:dyDescent="0.25">
      <c r="A19" s="63"/>
      <c r="B19" s="50"/>
      <c r="C19" s="50"/>
      <c r="D19" s="50"/>
      <c r="E19" s="50"/>
      <c r="F19" s="50"/>
      <c r="G19" s="50"/>
      <c r="H19" s="50"/>
      <c r="I19" s="50"/>
      <c r="J19" s="64"/>
      <c r="K19" s="50"/>
      <c r="L19" s="50"/>
      <c r="M19" s="50"/>
      <c r="N19" s="50"/>
      <c r="O19" s="50"/>
      <c r="P19" s="50"/>
      <c r="Q19" s="50"/>
      <c r="R19" s="51"/>
      <c r="S19" s="52"/>
      <c r="T19" s="179"/>
    </row>
    <row r="20" spans="1:20" ht="12.75" customHeight="1" x14ac:dyDescent="0.25">
      <c r="B20" s="394" t="s">
        <v>178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01"/>
      <c r="T20" s="301"/>
    </row>
    <row r="21" spans="1:20" ht="27.75" x14ac:dyDescent="0.25">
      <c r="B21" s="392" t="s">
        <v>136</v>
      </c>
      <c r="C21" s="392"/>
      <c r="D21" s="392"/>
      <c r="E21" s="392"/>
      <c r="F21" s="392"/>
      <c r="G21" s="392"/>
      <c r="H21" s="392"/>
      <c r="I21" s="392"/>
      <c r="J21" s="304" t="s">
        <v>163</v>
      </c>
      <c r="K21" s="393" t="s">
        <v>138</v>
      </c>
      <c r="L21" s="393"/>
      <c r="M21" s="393"/>
      <c r="N21" s="393"/>
      <c r="O21" s="393"/>
      <c r="P21" s="393"/>
      <c r="Q21" s="393"/>
      <c r="R21" s="305"/>
      <c r="S21" s="300" t="s">
        <v>139</v>
      </c>
      <c r="T21" s="306" t="s">
        <v>140</v>
      </c>
    </row>
    <row r="22" spans="1:20" x14ac:dyDescent="0.25">
      <c r="A22" s="47" t="s">
        <v>70</v>
      </c>
      <c r="B22" s="58" t="s">
        <v>141</v>
      </c>
      <c r="C22" s="59" t="s">
        <v>142</v>
      </c>
      <c r="D22" s="59" t="s">
        <v>143</v>
      </c>
      <c r="E22" s="59" t="s">
        <v>144</v>
      </c>
      <c r="F22" s="59" t="s">
        <v>145</v>
      </c>
      <c r="G22" s="59" t="s">
        <v>146</v>
      </c>
      <c r="H22" s="59" t="s">
        <v>147</v>
      </c>
      <c r="I22" s="59" t="s">
        <v>148</v>
      </c>
      <c r="J22" s="59">
        <v>2016</v>
      </c>
      <c r="K22" s="60" t="s">
        <v>149</v>
      </c>
      <c r="L22" s="60" t="s">
        <v>150</v>
      </c>
      <c r="M22" s="60" t="s">
        <v>151</v>
      </c>
      <c r="N22" s="60" t="s">
        <v>152</v>
      </c>
      <c r="O22" s="60" t="s">
        <v>153</v>
      </c>
      <c r="P22" s="60" t="s">
        <v>154</v>
      </c>
      <c r="Q22" s="61" t="s">
        <v>155</v>
      </c>
      <c r="R22" s="61"/>
      <c r="S22" s="61" t="s">
        <v>156</v>
      </c>
      <c r="T22" s="62" t="s">
        <v>156</v>
      </c>
    </row>
    <row r="23" spans="1:20" x14ac:dyDescent="0.25">
      <c r="A23" s="32" t="s">
        <v>175</v>
      </c>
      <c r="B23" s="290">
        <v>0.83859503805465796</v>
      </c>
      <c r="C23" s="290">
        <v>0.85620137830545895</v>
      </c>
      <c r="D23" s="290">
        <v>0.93259339634539595</v>
      </c>
      <c r="E23" s="290">
        <v>0.78056558542358601</v>
      </c>
      <c r="F23" s="290">
        <v>0.81140311191052805</v>
      </c>
      <c r="G23" s="290">
        <v>0.81317249057393803</v>
      </c>
      <c r="H23" s="290">
        <v>0.76924473399573701</v>
      </c>
      <c r="I23" s="290">
        <v>0.86295702484565895</v>
      </c>
      <c r="J23" s="42">
        <v>169.97456299999999</v>
      </c>
      <c r="K23" s="290">
        <f t="shared" ref="K23:Q29" si="3">+C23/B23-1</f>
        <v>2.0995044630413684E-2</v>
      </c>
      <c r="L23" s="290">
        <f t="shared" si="3"/>
        <v>8.9222021799506335E-2</v>
      </c>
      <c r="M23" s="290">
        <f t="shared" si="3"/>
        <v>-0.16301617780864575</v>
      </c>
      <c r="N23" s="290">
        <f t="shared" si="3"/>
        <v>3.9506643724508628E-2</v>
      </c>
      <c r="O23" s="290">
        <f t="shared" si="3"/>
        <v>2.180640716602289E-3</v>
      </c>
      <c r="P23" s="290">
        <f t="shared" si="3"/>
        <v>-5.4020219679587034E-2</v>
      </c>
      <c r="Q23" s="290">
        <f t="shared" si="3"/>
        <v>0.12182376649255211</v>
      </c>
      <c r="R23" s="290"/>
      <c r="S23" s="294">
        <f t="shared" ref="S23:S29" si="4">+I23/B23-1</f>
        <v>2.9050955092120523E-2</v>
      </c>
      <c r="T23" s="295">
        <f t="shared" ref="T23:T29" si="5">(1+S23)^(1/7)-1</f>
        <v>4.0993759295337995E-3</v>
      </c>
    </row>
    <row r="24" spans="1:20" x14ac:dyDescent="0.25">
      <c r="A24" s="32" t="s">
        <v>176</v>
      </c>
      <c r="B24" s="290">
        <v>0.84905909840294203</v>
      </c>
      <c r="C24" s="290">
        <v>0.85320531745663597</v>
      </c>
      <c r="D24" s="290">
        <v>0.81483108273525595</v>
      </c>
      <c r="E24" s="290">
        <v>0.81487589622881496</v>
      </c>
      <c r="F24" s="290">
        <v>0.81289750416509599</v>
      </c>
      <c r="G24" s="290">
        <v>0.82387086306222801</v>
      </c>
      <c r="H24" s="290">
        <v>0.76070042884158795</v>
      </c>
      <c r="I24" s="290">
        <v>0.75363880839470898</v>
      </c>
      <c r="J24" s="42">
        <v>731.21178299999997</v>
      </c>
      <c r="K24" s="290">
        <f t="shared" si="3"/>
        <v>4.8833103154926061E-3</v>
      </c>
      <c r="L24" s="290">
        <f t="shared" si="3"/>
        <v>-4.4976553633973793E-2</v>
      </c>
      <c r="M24" s="290">
        <f t="shared" si="3"/>
        <v>5.4997280428459305E-5</v>
      </c>
      <c r="N24" s="290">
        <f t="shared" si="3"/>
        <v>-2.4278446237946394E-3</v>
      </c>
      <c r="O24" s="290">
        <f t="shared" si="3"/>
        <v>1.3499068260029334E-2</v>
      </c>
      <c r="P24" s="290">
        <f t="shared" si="3"/>
        <v>-7.6675164826005893E-2</v>
      </c>
      <c r="Q24" s="290">
        <f t="shared" si="3"/>
        <v>-9.2830504350215337E-3</v>
      </c>
      <c r="R24" s="290"/>
      <c r="S24" s="294">
        <f t="shared" si="4"/>
        <v>-0.11238356692451223</v>
      </c>
      <c r="T24" s="295">
        <f t="shared" si="5"/>
        <v>-1.6886592078279583E-2</v>
      </c>
    </row>
    <row r="25" spans="1:20" x14ac:dyDescent="0.25">
      <c r="A25" s="32" t="s">
        <v>79</v>
      </c>
      <c r="B25" s="290">
        <v>0.91724054501212804</v>
      </c>
      <c r="C25" s="290">
        <v>0.87573525908942296</v>
      </c>
      <c r="D25" s="290">
        <v>0.82530532631257603</v>
      </c>
      <c r="E25" s="290">
        <v>0.87958718278042003</v>
      </c>
      <c r="F25" s="290">
        <v>0.85083470630809199</v>
      </c>
      <c r="G25" s="290">
        <v>0.83832353157285899</v>
      </c>
      <c r="H25" s="290">
        <v>0.78725114121492301</v>
      </c>
      <c r="I25" s="290">
        <v>0.76317039694956801</v>
      </c>
      <c r="J25" s="42">
        <v>895.78149499999995</v>
      </c>
      <c r="K25" s="290">
        <f t="shared" si="3"/>
        <v>-4.5250164908656854E-2</v>
      </c>
      <c r="L25" s="290">
        <f t="shared" si="3"/>
        <v>-5.7585819747948963E-2</v>
      </c>
      <c r="M25" s="290">
        <f t="shared" si="3"/>
        <v>6.5771847990334198E-2</v>
      </c>
      <c r="N25" s="290">
        <f t="shared" si="3"/>
        <v>-3.2688603284827256E-2</v>
      </c>
      <c r="O25" s="290">
        <f t="shared" si="3"/>
        <v>-1.4704589084665987E-2</v>
      </c>
      <c r="P25" s="290">
        <f t="shared" si="3"/>
        <v>-6.0922052685452144E-2</v>
      </c>
      <c r="Q25" s="290">
        <f t="shared" si="3"/>
        <v>-3.0588389148845763E-2</v>
      </c>
      <c r="R25" s="290"/>
      <c r="S25" s="294">
        <f t="shared" si="4"/>
        <v>-0.16797136683542802</v>
      </c>
      <c r="T25" s="295">
        <f t="shared" si="5"/>
        <v>-2.5927726033686427E-2</v>
      </c>
    </row>
    <row r="26" spans="1:20" x14ac:dyDescent="0.25">
      <c r="A26" s="32" t="s">
        <v>80</v>
      </c>
      <c r="B26" s="290">
        <v>0.89998886020892199</v>
      </c>
      <c r="C26" s="290">
        <v>0.88119567821232603</v>
      </c>
      <c r="D26" s="290">
        <v>0.92964055440428395</v>
      </c>
      <c r="E26" s="290">
        <v>0.84288294589618495</v>
      </c>
      <c r="F26" s="290">
        <v>0.81345424965874302</v>
      </c>
      <c r="G26" s="290">
        <v>0.85170406077470895</v>
      </c>
      <c r="H26" s="290">
        <v>0.79545400739838601</v>
      </c>
      <c r="I26" s="290">
        <v>0.79165989523396396</v>
      </c>
      <c r="J26" s="42">
        <v>780.55458599999997</v>
      </c>
      <c r="K26" s="290">
        <f t="shared" si="3"/>
        <v>-2.0881571792158993E-2</v>
      </c>
      <c r="L26" s="290">
        <f t="shared" si="3"/>
        <v>5.497629798892989E-2</v>
      </c>
      <c r="M26" s="290">
        <f t="shared" si="3"/>
        <v>-9.3323820800495838E-2</v>
      </c>
      <c r="N26" s="290">
        <f t="shared" si="3"/>
        <v>-3.4914333456055657E-2</v>
      </c>
      <c r="O26" s="290">
        <f t="shared" si="3"/>
        <v>4.7021465721043709E-2</v>
      </c>
      <c r="P26" s="290">
        <f t="shared" si="3"/>
        <v>-6.6044129606659285E-2</v>
      </c>
      <c r="Q26" s="290">
        <f t="shared" si="3"/>
        <v>-4.7697442330212336E-3</v>
      </c>
      <c r="R26" s="290"/>
      <c r="S26" s="294">
        <f t="shared" si="4"/>
        <v>-0.12036700648695886</v>
      </c>
      <c r="T26" s="295">
        <f t="shared" si="5"/>
        <v>-1.8154683248577386E-2</v>
      </c>
    </row>
    <row r="27" spans="1:20" x14ac:dyDescent="0.25">
      <c r="A27" s="32" t="s">
        <v>81</v>
      </c>
      <c r="B27" s="290">
        <v>1.0075395603025701</v>
      </c>
      <c r="C27" s="290">
        <v>1.0589271373985101</v>
      </c>
      <c r="D27" s="290">
        <v>1.0598692808141199</v>
      </c>
      <c r="E27" s="290">
        <v>1.0053747313132999</v>
      </c>
      <c r="F27" s="290">
        <v>0.97509485083811998</v>
      </c>
      <c r="G27" s="290">
        <v>0.99154626157485604</v>
      </c>
      <c r="H27" s="290">
        <v>0.96891566741878399</v>
      </c>
      <c r="I27" s="290">
        <v>0.92331326214476805</v>
      </c>
      <c r="J27" s="42">
        <v>872.10188900000003</v>
      </c>
      <c r="K27" s="290">
        <f t="shared" si="3"/>
        <v>5.1003036625686393E-2</v>
      </c>
      <c r="L27" s="290">
        <f t="shared" si="3"/>
        <v>8.8971505435631038E-4</v>
      </c>
      <c r="M27" s="290">
        <f t="shared" si="3"/>
        <v>-5.1416293015833947E-2</v>
      </c>
      <c r="N27" s="290">
        <f t="shared" si="3"/>
        <v>-3.0118004294404699E-2</v>
      </c>
      <c r="O27" s="290">
        <f t="shared" si="3"/>
        <v>1.687160046286329E-2</v>
      </c>
      <c r="P27" s="290">
        <f t="shared" si="3"/>
        <v>-2.2823538379468267E-2</v>
      </c>
      <c r="Q27" s="290">
        <f t="shared" si="3"/>
        <v>-4.7065401879094249E-2</v>
      </c>
      <c r="R27" s="290"/>
      <c r="S27" s="294">
        <f t="shared" si="4"/>
        <v>-8.3596020917043101E-2</v>
      </c>
      <c r="T27" s="295">
        <f t="shared" si="5"/>
        <v>-1.2393698492777716E-2</v>
      </c>
    </row>
    <row r="28" spans="1:20" x14ac:dyDescent="0.25">
      <c r="A28" s="47" t="s">
        <v>177</v>
      </c>
      <c r="B28" s="292">
        <v>1.07668757334759</v>
      </c>
      <c r="C28" s="292">
        <v>1.11460065734275</v>
      </c>
      <c r="D28" s="292">
        <v>0.97687873376011103</v>
      </c>
      <c r="E28" s="292">
        <v>0.97230669578898299</v>
      </c>
      <c r="F28" s="292">
        <v>0.97352271641390598</v>
      </c>
      <c r="G28" s="292">
        <v>0.94600916083133901</v>
      </c>
      <c r="H28" s="292">
        <v>0.94403568949905203</v>
      </c>
      <c r="I28" s="292">
        <v>0.95321068001829601</v>
      </c>
      <c r="J28" s="43">
        <v>1718.4428600000001</v>
      </c>
      <c r="K28" s="292">
        <f t="shared" si="3"/>
        <v>3.521270694829548E-2</v>
      </c>
      <c r="L28" s="292">
        <f t="shared" si="3"/>
        <v>-0.12356167446641675</v>
      </c>
      <c r="M28" s="292">
        <f t="shared" si="3"/>
        <v>-4.6802513076825702E-3</v>
      </c>
      <c r="N28" s="292">
        <f t="shared" si="3"/>
        <v>1.2506554055315977E-3</v>
      </c>
      <c r="O28" s="292">
        <f t="shared" si="3"/>
        <v>-2.8261852670389276E-2</v>
      </c>
      <c r="P28" s="292">
        <f t="shared" si="3"/>
        <v>-2.0861017144407912E-3</v>
      </c>
      <c r="Q28" s="292">
        <f t="shared" si="3"/>
        <v>9.7189021784893637E-3</v>
      </c>
      <c r="R28" s="292"/>
      <c r="S28" s="296">
        <f t="shared" si="4"/>
        <v>-0.11468219415348602</v>
      </c>
      <c r="T28" s="297">
        <f t="shared" si="5"/>
        <v>-1.7250700984589584E-2</v>
      </c>
    </row>
    <row r="29" spans="1:20" x14ac:dyDescent="0.25">
      <c r="A29" s="47" t="s">
        <v>161</v>
      </c>
      <c r="B29" s="292">
        <v>0.947050813565118</v>
      </c>
      <c r="C29" s="292">
        <v>0.96751389727163195</v>
      </c>
      <c r="D29" s="292">
        <v>0.92713493232534905</v>
      </c>
      <c r="E29" s="292">
        <v>0.91055961518853501</v>
      </c>
      <c r="F29" s="292">
        <v>0.89533428358496003</v>
      </c>
      <c r="G29" s="292">
        <v>0.894951767049458</v>
      </c>
      <c r="H29" s="292">
        <v>0.859766816792218</v>
      </c>
      <c r="I29" s="292">
        <v>0.85081226703193003</v>
      </c>
      <c r="J29" s="43">
        <v>5168.0671759999996</v>
      </c>
      <c r="K29" s="292">
        <f t="shared" si="3"/>
        <v>2.1607165543189755E-2</v>
      </c>
      <c r="L29" s="292">
        <f t="shared" si="3"/>
        <v>-4.1734764803018076E-2</v>
      </c>
      <c r="M29" s="292">
        <f t="shared" si="3"/>
        <v>-1.7877998723704103E-2</v>
      </c>
      <c r="N29" s="292">
        <f t="shared" si="3"/>
        <v>-1.6720850946615462E-2</v>
      </c>
      <c r="O29" s="292">
        <f t="shared" si="3"/>
        <v>-4.2723320497728423E-4</v>
      </c>
      <c r="P29" s="292">
        <f t="shared" si="3"/>
        <v>-3.9314912325655649E-2</v>
      </c>
      <c r="Q29" s="292">
        <f t="shared" si="3"/>
        <v>-1.0415091144942434E-2</v>
      </c>
      <c r="R29" s="292"/>
      <c r="S29" s="296">
        <f t="shared" si="4"/>
        <v>-0.10161920052727003</v>
      </c>
      <c r="T29" s="297">
        <f t="shared" si="5"/>
        <v>-1.5192166435872956E-2</v>
      </c>
    </row>
    <row r="31" spans="1:20" x14ac:dyDescent="0.25">
      <c r="B31" s="397" t="s">
        <v>181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</row>
    <row r="32" spans="1:20" ht="12.75" customHeight="1" x14ac:dyDescent="0.25">
      <c r="B32" s="394" t="s">
        <v>174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01"/>
      <c r="T32" s="301"/>
    </row>
    <row r="33" spans="1:20" ht="27.75" x14ac:dyDescent="0.25">
      <c r="B33" s="392" t="s">
        <v>136</v>
      </c>
      <c r="C33" s="392"/>
      <c r="D33" s="392"/>
      <c r="E33" s="392"/>
      <c r="F33" s="392"/>
      <c r="G33" s="392"/>
      <c r="H33" s="392"/>
      <c r="I33" s="392"/>
      <c r="J33" s="304" t="s">
        <v>137</v>
      </c>
      <c r="K33" s="393" t="s">
        <v>138</v>
      </c>
      <c r="L33" s="393"/>
      <c r="M33" s="393"/>
      <c r="N33" s="393"/>
      <c r="O33" s="393"/>
      <c r="P33" s="393"/>
      <c r="Q33" s="393"/>
      <c r="R33" s="305"/>
      <c r="S33" s="300" t="s">
        <v>139</v>
      </c>
      <c r="T33" s="306" t="s">
        <v>140</v>
      </c>
    </row>
    <row r="34" spans="1:20" x14ac:dyDescent="0.25">
      <c r="A34" s="47" t="s">
        <v>70</v>
      </c>
      <c r="B34" s="58" t="s">
        <v>141</v>
      </c>
      <c r="C34" s="59" t="s">
        <v>142</v>
      </c>
      <c r="D34" s="59" t="s">
        <v>143</v>
      </c>
      <c r="E34" s="59" t="s">
        <v>144</v>
      </c>
      <c r="F34" s="59" t="s">
        <v>145</v>
      </c>
      <c r="G34" s="59" t="s">
        <v>146</v>
      </c>
      <c r="H34" s="59" t="s">
        <v>147</v>
      </c>
      <c r="I34" s="59" t="s">
        <v>148</v>
      </c>
      <c r="J34" s="59">
        <v>2016</v>
      </c>
      <c r="K34" s="60" t="s">
        <v>149</v>
      </c>
      <c r="L34" s="60" t="s">
        <v>150</v>
      </c>
      <c r="M34" s="60" t="s">
        <v>151</v>
      </c>
      <c r="N34" s="60" t="s">
        <v>152</v>
      </c>
      <c r="O34" s="60" t="s">
        <v>153</v>
      </c>
      <c r="P34" s="60" t="s">
        <v>154</v>
      </c>
      <c r="Q34" s="61" t="s">
        <v>155</v>
      </c>
      <c r="R34" s="61"/>
      <c r="S34" s="61" t="s">
        <v>156</v>
      </c>
      <c r="T34" s="62" t="s">
        <v>156</v>
      </c>
    </row>
    <row r="35" spans="1:20" x14ac:dyDescent="0.25">
      <c r="A35" s="32" t="s">
        <v>175</v>
      </c>
      <c r="B35" s="290">
        <v>1.3291358882325299</v>
      </c>
      <c r="C35" s="290">
        <v>1.2645761757302401</v>
      </c>
      <c r="D35" s="290">
        <v>1.49561229732403</v>
      </c>
      <c r="E35" s="290">
        <v>1.4057445776788799</v>
      </c>
      <c r="F35" s="290">
        <v>1.41304308766612</v>
      </c>
      <c r="G35" s="290">
        <v>1.51148078236755</v>
      </c>
      <c r="H35" s="290">
        <v>1.5082842803613901</v>
      </c>
      <c r="I35" s="290">
        <v>1.5526877727380901</v>
      </c>
      <c r="J35" s="42">
        <v>724</v>
      </c>
      <c r="K35" s="290">
        <f t="shared" ref="K35:Q41" si="6">+C35/B35-1</f>
        <v>-4.8572695293135681E-2</v>
      </c>
      <c r="L35" s="290">
        <f t="shared" si="6"/>
        <v>0.18269846137214807</v>
      </c>
      <c r="M35" s="290">
        <f t="shared" si="6"/>
        <v>-6.0087577379473678E-2</v>
      </c>
      <c r="N35" s="290">
        <f t="shared" si="6"/>
        <v>5.1919175809953533E-3</v>
      </c>
      <c r="O35" s="290">
        <f t="shared" si="6"/>
        <v>6.9663618583646114E-2</v>
      </c>
      <c r="P35" s="290">
        <f t="shared" si="6"/>
        <v>-2.1148148514021914E-3</v>
      </c>
      <c r="Q35" s="290">
        <f t="shared" si="6"/>
        <v>2.9439736894997459E-2</v>
      </c>
      <c r="R35" s="290"/>
      <c r="S35" s="294">
        <f t="shared" ref="S35:S41" si="7">+I35/B35-1</f>
        <v>0.16819340030223473</v>
      </c>
      <c r="T35" s="295">
        <f t="shared" ref="T35:T41" si="8">(1+S35)^(1/7)-1</f>
        <v>2.2456791612138982E-2</v>
      </c>
    </row>
    <row r="36" spans="1:20" x14ac:dyDescent="0.25">
      <c r="A36" s="32" t="s">
        <v>176</v>
      </c>
      <c r="B36" s="290">
        <v>1.23461436444893</v>
      </c>
      <c r="C36" s="290">
        <v>1.2739042576017601</v>
      </c>
      <c r="D36" s="290">
        <v>1.36649177589208</v>
      </c>
      <c r="E36" s="290">
        <v>1.3394877557585501</v>
      </c>
      <c r="F36" s="290">
        <v>1.42509315045243</v>
      </c>
      <c r="G36" s="290">
        <v>1.4072152219393299</v>
      </c>
      <c r="H36" s="290">
        <v>1.41123596270056</v>
      </c>
      <c r="I36" s="290">
        <v>1.3774418557568899</v>
      </c>
      <c r="J36" s="42">
        <v>1333</v>
      </c>
      <c r="K36" s="290">
        <f t="shared" si="6"/>
        <v>3.182361576553272E-2</v>
      </c>
      <c r="L36" s="290">
        <f t="shared" si="6"/>
        <v>7.2680123123714413E-2</v>
      </c>
      <c r="M36" s="290">
        <f t="shared" si="6"/>
        <v>-1.9761567987411466E-2</v>
      </c>
      <c r="N36" s="290">
        <f t="shared" si="6"/>
        <v>6.3909053536216787E-2</v>
      </c>
      <c r="O36" s="290">
        <f t="shared" si="6"/>
        <v>-1.2545094689020431E-2</v>
      </c>
      <c r="P36" s="290">
        <f t="shared" si="6"/>
        <v>2.8572322829829577E-3</v>
      </c>
      <c r="Q36" s="290">
        <f t="shared" si="6"/>
        <v>-2.3946461000753705E-2</v>
      </c>
      <c r="R36" s="290"/>
      <c r="S36" s="294">
        <f t="shared" si="7"/>
        <v>0.11568591409651297</v>
      </c>
      <c r="T36" s="295">
        <f t="shared" si="8"/>
        <v>1.5761404638930054E-2</v>
      </c>
    </row>
    <row r="37" spans="1:20" x14ac:dyDescent="0.25">
      <c r="A37" s="32" t="s">
        <v>79</v>
      </c>
      <c r="B37" s="290">
        <v>1.2517762268911901</v>
      </c>
      <c r="C37" s="290">
        <v>1.2304204633879099</v>
      </c>
      <c r="D37" s="290">
        <v>1.3370477191163099</v>
      </c>
      <c r="E37" s="290">
        <v>1.33129023338562</v>
      </c>
      <c r="F37" s="290">
        <v>1.3962656876478301</v>
      </c>
      <c r="G37" s="290">
        <v>1.36161789203074</v>
      </c>
      <c r="H37" s="290">
        <v>1.37089976184708</v>
      </c>
      <c r="I37" s="290">
        <v>1.3640740159663001</v>
      </c>
      <c r="J37" s="42">
        <v>3052</v>
      </c>
      <c r="K37" s="290">
        <f t="shared" si="6"/>
        <v>-1.7060368334616438E-2</v>
      </c>
      <c r="L37" s="290">
        <f t="shared" si="6"/>
        <v>8.6659202200527918E-2</v>
      </c>
      <c r="M37" s="290">
        <f t="shared" si="6"/>
        <v>-4.3061183594069741E-3</v>
      </c>
      <c r="N37" s="290">
        <f t="shared" si="6"/>
        <v>4.8806377927801847E-2</v>
      </c>
      <c r="O37" s="290">
        <f t="shared" si="6"/>
        <v>-2.4814615100553161E-2</v>
      </c>
      <c r="P37" s="290">
        <f t="shared" si="6"/>
        <v>6.8167948369837195E-3</v>
      </c>
      <c r="Q37" s="290">
        <f t="shared" si="6"/>
        <v>-4.9790262357206627E-3</v>
      </c>
      <c r="R37" s="290"/>
      <c r="S37" s="294">
        <f t="shared" si="7"/>
        <v>8.9710753937230159E-2</v>
      </c>
      <c r="T37" s="295">
        <f t="shared" si="8"/>
        <v>1.2348809988756981E-2</v>
      </c>
    </row>
    <row r="38" spans="1:20" x14ac:dyDescent="0.25">
      <c r="A38" s="32" t="s">
        <v>80</v>
      </c>
      <c r="B38" s="290">
        <v>1.1809683907133099</v>
      </c>
      <c r="C38" s="290">
        <v>1.1332702070067899</v>
      </c>
      <c r="D38" s="290">
        <v>1.25284296102946</v>
      </c>
      <c r="E38" s="290">
        <v>1.19182437037669</v>
      </c>
      <c r="F38" s="290">
        <v>1.2799751387484299</v>
      </c>
      <c r="G38" s="290">
        <v>1.3039262921838799</v>
      </c>
      <c r="H38" s="290">
        <v>1.2897531402751901</v>
      </c>
      <c r="I38" s="290">
        <v>1.2809162208443201</v>
      </c>
      <c r="J38" s="42">
        <v>5938</v>
      </c>
      <c r="K38" s="290">
        <f t="shared" si="6"/>
        <v>-4.0389043501587785E-2</v>
      </c>
      <c r="L38" s="290">
        <f t="shared" si="6"/>
        <v>0.10551124814133028</v>
      </c>
      <c r="M38" s="290">
        <f t="shared" si="6"/>
        <v>-4.8704101432338387E-2</v>
      </c>
      <c r="N38" s="290">
        <f t="shared" si="6"/>
        <v>7.3962884601763035E-2</v>
      </c>
      <c r="O38" s="290">
        <f t="shared" si="6"/>
        <v>1.8712202065791272E-2</v>
      </c>
      <c r="P38" s="290">
        <f t="shared" si="6"/>
        <v>-1.0869595922444297E-2</v>
      </c>
      <c r="Q38" s="290">
        <f t="shared" si="6"/>
        <v>-6.8516362976130951E-3</v>
      </c>
      <c r="R38" s="290"/>
      <c r="S38" s="294">
        <f t="shared" si="7"/>
        <v>8.4632095928190987E-2</v>
      </c>
      <c r="T38" s="295">
        <f t="shared" si="8"/>
        <v>1.1673444349306727E-2</v>
      </c>
    </row>
    <row r="39" spans="1:20" x14ac:dyDescent="0.25">
      <c r="A39" s="32" t="s">
        <v>81</v>
      </c>
      <c r="B39" s="290">
        <v>1.1103624259992</v>
      </c>
      <c r="C39" s="290">
        <v>1.11317035866377</v>
      </c>
      <c r="D39" s="290">
        <v>1.17316732123191</v>
      </c>
      <c r="E39" s="290">
        <v>1.12760557036433</v>
      </c>
      <c r="F39" s="290">
        <v>1.19850652544028</v>
      </c>
      <c r="G39" s="290">
        <v>1.1844451998095999</v>
      </c>
      <c r="H39" s="290">
        <v>1.2022617542512</v>
      </c>
      <c r="I39" s="290">
        <v>1.1811634401898901</v>
      </c>
      <c r="J39" s="42">
        <v>10223</v>
      </c>
      <c r="K39" s="290">
        <f t="shared" si="6"/>
        <v>2.5288433747594485E-3</v>
      </c>
      <c r="L39" s="290">
        <f t="shared" si="6"/>
        <v>5.3897377073675701E-2</v>
      </c>
      <c r="M39" s="290">
        <f t="shared" si="6"/>
        <v>-3.88365325584904E-2</v>
      </c>
      <c r="N39" s="290">
        <f t="shared" si="6"/>
        <v>6.2877443087694163E-2</v>
      </c>
      <c r="O39" s="290">
        <f t="shared" si="6"/>
        <v>-1.1732373026099752E-2</v>
      </c>
      <c r="P39" s="290">
        <f t="shared" si="6"/>
        <v>1.5042109541635318E-2</v>
      </c>
      <c r="Q39" s="290">
        <f t="shared" si="6"/>
        <v>-1.7548852391508163E-2</v>
      </c>
      <c r="R39" s="290"/>
      <c r="S39" s="294">
        <f t="shared" si="7"/>
        <v>6.376387793109739E-2</v>
      </c>
      <c r="T39" s="295">
        <f t="shared" si="8"/>
        <v>8.869596251857903E-3</v>
      </c>
    </row>
    <row r="40" spans="1:20" x14ac:dyDescent="0.25">
      <c r="A40" s="47" t="s">
        <v>177</v>
      </c>
      <c r="B40" s="292">
        <v>1.1129414733998699</v>
      </c>
      <c r="C40" s="292">
        <v>1.0838639473690399</v>
      </c>
      <c r="D40" s="292">
        <v>1.1872066406533901</v>
      </c>
      <c r="E40" s="292">
        <v>1.09248601168301</v>
      </c>
      <c r="F40" s="292">
        <v>1.17275791325241</v>
      </c>
      <c r="G40" s="292">
        <v>1.1234967303013601</v>
      </c>
      <c r="H40" s="292">
        <v>1.2001105724121901</v>
      </c>
      <c r="I40" s="292">
        <v>1.1236475812575699</v>
      </c>
      <c r="J40" s="43">
        <v>5752</v>
      </c>
      <c r="K40" s="292">
        <f t="shared" si="6"/>
        <v>-2.6126734177676525E-2</v>
      </c>
      <c r="L40" s="292">
        <f t="shared" si="6"/>
        <v>9.5346554828401819E-2</v>
      </c>
      <c r="M40" s="292">
        <f t="shared" si="6"/>
        <v>-7.9784450092234782E-2</v>
      </c>
      <c r="N40" s="292">
        <f t="shared" si="6"/>
        <v>7.3476365565302348E-2</v>
      </c>
      <c r="O40" s="292">
        <f t="shared" si="6"/>
        <v>-4.2004562403193502E-2</v>
      </c>
      <c r="P40" s="292">
        <f t="shared" si="6"/>
        <v>6.8192314267153664E-2</v>
      </c>
      <c r="Q40" s="292">
        <f t="shared" si="6"/>
        <v>-6.3713288518850053E-2</v>
      </c>
      <c r="R40" s="292"/>
      <c r="S40" s="296">
        <f t="shared" si="7"/>
        <v>9.6196503711865056E-3</v>
      </c>
      <c r="T40" s="297">
        <f t="shared" si="8"/>
        <v>1.3686037039659649E-3</v>
      </c>
    </row>
    <row r="41" spans="1:20" x14ac:dyDescent="0.25">
      <c r="A41" s="47" t="s">
        <v>161</v>
      </c>
      <c r="B41" s="292">
        <v>1.1576519912338401</v>
      </c>
      <c r="C41" s="292">
        <v>1.14041328366233</v>
      </c>
      <c r="D41" s="292">
        <v>1.23112133232351</v>
      </c>
      <c r="E41" s="292">
        <v>1.1762293861591899</v>
      </c>
      <c r="F41" s="292">
        <v>1.2494261998820699</v>
      </c>
      <c r="G41" s="292">
        <v>1.2344455618694601</v>
      </c>
      <c r="H41" s="292">
        <v>1.2541059833667101</v>
      </c>
      <c r="I41" s="292">
        <v>1.22375306494712</v>
      </c>
      <c r="J41" s="43">
        <v>27022</v>
      </c>
      <c r="K41" s="292">
        <f t="shared" si="6"/>
        <v>-1.4891096548917848E-2</v>
      </c>
      <c r="L41" s="292">
        <f t="shared" si="6"/>
        <v>7.9539628273953111E-2</v>
      </c>
      <c r="M41" s="292">
        <f t="shared" si="6"/>
        <v>-4.4586950711610007E-2</v>
      </c>
      <c r="N41" s="292">
        <f t="shared" si="6"/>
        <v>6.2230050179152396E-2</v>
      </c>
      <c r="O41" s="292">
        <f t="shared" si="6"/>
        <v>-1.1990014307386776E-2</v>
      </c>
      <c r="P41" s="292">
        <f t="shared" si="6"/>
        <v>1.5926519649417381E-2</v>
      </c>
      <c r="Q41" s="292">
        <f t="shared" si="6"/>
        <v>-2.4202833589954009E-2</v>
      </c>
      <c r="R41" s="292"/>
      <c r="S41" s="296">
        <f t="shared" si="7"/>
        <v>5.7099261448018135E-2</v>
      </c>
      <c r="T41" s="297">
        <f t="shared" si="8"/>
        <v>7.9642056324258359E-3</v>
      </c>
    </row>
    <row r="43" spans="1:20" ht="12.75" customHeight="1" x14ac:dyDescent="0.25">
      <c r="B43" s="394" t="s">
        <v>178</v>
      </c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01"/>
      <c r="T43" s="301"/>
    </row>
    <row r="44" spans="1:20" ht="27.75" x14ac:dyDescent="0.25">
      <c r="B44" s="392" t="s">
        <v>136</v>
      </c>
      <c r="C44" s="392"/>
      <c r="D44" s="392"/>
      <c r="E44" s="392"/>
      <c r="F44" s="392"/>
      <c r="G44" s="392"/>
      <c r="H44" s="392"/>
      <c r="I44" s="392"/>
      <c r="J44" s="304" t="s">
        <v>163</v>
      </c>
      <c r="K44" s="393" t="s">
        <v>138</v>
      </c>
      <c r="L44" s="393"/>
      <c r="M44" s="393"/>
      <c r="N44" s="393"/>
      <c r="O44" s="393"/>
      <c r="P44" s="393"/>
      <c r="Q44" s="393"/>
      <c r="R44" s="305"/>
      <c r="S44" s="300" t="s">
        <v>139</v>
      </c>
      <c r="T44" s="306" t="s">
        <v>140</v>
      </c>
    </row>
    <row r="45" spans="1:20" x14ac:dyDescent="0.25">
      <c r="A45" s="47" t="s">
        <v>70</v>
      </c>
      <c r="B45" s="58" t="s">
        <v>141</v>
      </c>
      <c r="C45" s="59" t="s">
        <v>142</v>
      </c>
      <c r="D45" s="59" t="s">
        <v>143</v>
      </c>
      <c r="E45" s="59" t="s">
        <v>144</v>
      </c>
      <c r="F45" s="59" t="s">
        <v>145</v>
      </c>
      <c r="G45" s="59" t="s">
        <v>146</v>
      </c>
      <c r="H45" s="59" t="s">
        <v>147</v>
      </c>
      <c r="I45" s="59" t="s">
        <v>148</v>
      </c>
      <c r="J45" s="59">
        <v>2016</v>
      </c>
      <c r="K45" s="60" t="s">
        <v>149</v>
      </c>
      <c r="L45" s="60" t="s">
        <v>150</v>
      </c>
      <c r="M45" s="60" t="s">
        <v>151</v>
      </c>
      <c r="N45" s="60" t="s">
        <v>152</v>
      </c>
      <c r="O45" s="60" t="s">
        <v>153</v>
      </c>
      <c r="P45" s="60" t="s">
        <v>154</v>
      </c>
      <c r="Q45" s="61" t="s">
        <v>155</v>
      </c>
      <c r="R45" s="61"/>
      <c r="S45" s="61" t="s">
        <v>156</v>
      </c>
      <c r="T45" s="62" t="s">
        <v>156</v>
      </c>
    </row>
    <row r="46" spans="1:20" x14ac:dyDescent="0.25">
      <c r="A46" s="32" t="s">
        <v>175</v>
      </c>
      <c r="B46" s="290">
        <v>1.1939786752661301</v>
      </c>
      <c r="C46" s="290">
        <v>1.10109479619387</v>
      </c>
      <c r="D46" s="290">
        <v>1.3488328658567701</v>
      </c>
      <c r="E46" s="290">
        <v>1.2771650650017601</v>
      </c>
      <c r="F46" s="290">
        <v>1.2516595976446501</v>
      </c>
      <c r="G46" s="290">
        <v>1.33795524027991</v>
      </c>
      <c r="H46" s="290">
        <v>1.34611050543607</v>
      </c>
      <c r="I46" s="290">
        <v>1.4035125051364501</v>
      </c>
      <c r="J46" s="42">
        <v>29.163039000000001</v>
      </c>
      <c r="K46" s="290">
        <f t="shared" ref="K46:Q52" si="9">+C46/B46-1</f>
        <v>-7.7793582914332138E-2</v>
      </c>
      <c r="L46" s="290">
        <f t="shared" si="9"/>
        <v>0.22499249884683037</v>
      </c>
      <c r="M46" s="290">
        <f t="shared" si="9"/>
        <v>-5.313319586818277E-2</v>
      </c>
      <c r="N46" s="290">
        <f t="shared" si="9"/>
        <v>-1.9970376622441388E-2</v>
      </c>
      <c r="O46" s="290">
        <f t="shared" si="9"/>
        <v>6.8944977370564153E-2</v>
      </c>
      <c r="P46" s="290">
        <f t="shared" si="9"/>
        <v>6.0953198661966024E-3</v>
      </c>
      <c r="Q46" s="290">
        <f t="shared" si="9"/>
        <v>4.2642858419550622E-2</v>
      </c>
      <c r="R46" s="290"/>
      <c r="S46" s="294">
        <f t="shared" ref="S46:S52" si="10">+I46/B46-1</f>
        <v>0.17549210401401538</v>
      </c>
      <c r="T46" s="295">
        <f t="shared" ref="T46:T52" si="11">(1+S46)^(1/7)-1</f>
        <v>2.3366952041698141E-2</v>
      </c>
    </row>
    <row r="47" spans="1:20" x14ac:dyDescent="0.25">
      <c r="A47" s="32" t="s">
        <v>176</v>
      </c>
      <c r="B47" s="290">
        <v>1.1485815489062601</v>
      </c>
      <c r="C47" s="290">
        <v>1.1881432411472801</v>
      </c>
      <c r="D47" s="290">
        <v>1.25949386712246</v>
      </c>
      <c r="E47" s="290">
        <v>1.1995998493318201</v>
      </c>
      <c r="F47" s="290">
        <v>1.25973446342011</v>
      </c>
      <c r="G47" s="290">
        <v>1.2426720672424201</v>
      </c>
      <c r="H47" s="290">
        <v>1.26358914039296</v>
      </c>
      <c r="I47" s="290">
        <v>1.24524188948208</v>
      </c>
      <c r="J47" s="42">
        <v>55.337581</v>
      </c>
      <c r="K47" s="290">
        <f t="shared" si="9"/>
        <v>3.4443955919971625E-2</v>
      </c>
      <c r="L47" s="290">
        <f t="shared" si="9"/>
        <v>6.0052208777691796E-2</v>
      </c>
      <c r="M47" s="290">
        <f t="shared" si="9"/>
        <v>-4.7554036866792049E-2</v>
      </c>
      <c r="N47" s="290">
        <f t="shared" si="9"/>
        <v>5.0128894332376772E-2</v>
      </c>
      <c r="O47" s="290">
        <f t="shared" si="9"/>
        <v>-1.3544438667944747E-2</v>
      </c>
      <c r="P47" s="290">
        <f t="shared" si="9"/>
        <v>1.6832335498581319E-2</v>
      </c>
      <c r="Q47" s="290">
        <f t="shared" si="9"/>
        <v>-1.4519949819428057E-2</v>
      </c>
      <c r="R47" s="290"/>
      <c r="S47" s="294">
        <f t="shared" si="10"/>
        <v>8.4156271418311501E-2</v>
      </c>
      <c r="T47" s="295">
        <f t="shared" si="11"/>
        <v>1.1610029884009387E-2</v>
      </c>
    </row>
    <row r="48" spans="1:20" x14ac:dyDescent="0.25">
      <c r="A48" s="32" t="s">
        <v>79</v>
      </c>
      <c r="B48" s="290">
        <v>1.17770509086021</v>
      </c>
      <c r="C48" s="290">
        <v>1.1671007752293401</v>
      </c>
      <c r="D48" s="290">
        <v>1.2348964347792899</v>
      </c>
      <c r="E48" s="290">
        <v>1.2568037927119999</v>
      </c>
      <c r="F48" s="290">
        <v>1.2346483700364601</v>
      </c>
      <c r="G48" s="290">
        <v>1.24564741114722</v>
      </c>
      <c r="H48" s="290">
        <v>1.2394656228199099</v>
      </c>
      <c r="I48" s="290">
        <v>1.2020393227438499</v>
      </c>
      <c r="J48" s="42">
        <v>104.738201</v>
      </c>
      <c r="K48" s="290">
        <f t="shared" si="9"/>
        <v>-9.0042199130890843E-3</v>
      </c>
      <c r="L48" s="290">
        <f t="shared" si="9"/>
        <v>5.8088950833425468E-2</v>
      </c>
      <c r="M48" s="290">
        <f t="shared" si="9"/>
        <v>1.7740239031968308E-2</v>
      </c>
      <c r="N48" s="290">
        <f t="shared" si="9"/>
        <v>-1.7628386231817172E-2</v>
      </c>
      <c r="O48" s="290">
        <f t="shared" si="9"/>
        <v>8.9086426367979143E-3</v>
      </c>
      <c r="P48" s="290">
        <f t="shared" si="9"/>
        <v>-4.9627111749196429E-3</v>
      </c>
      <c r="Q48" s="290">
        <f t="shared" si="9"/>
        <v>-3.0195512797613011E-2</v>
      </c>
      <c r="R48" s="290"/>
      <c r="S48" s="294">
        <f t="shared" si="10"/>
        <v>2.0662415465883655E-2</v>
      </c>
      <c r="T48" s="295">
        <f t="shared" si="11"/>
        <v>2.9259642211927339E-3</v>
      </c>
    </row>
    <row r="49" spans="1:20" x14ac:dyDescent="0.25">
      <c r="A49" s="32" t="s">
        <v>80</v>
      </c>
      <c r="B49" s="290">
        <v>1.13104404086748</v>
      </c>
      <c r="C49" s="290">
        <v>1.0818536100835401</v>
      </c>
      <c r="D49" s="290">
        <v>1.1926719906573799</v>
      </c>
      <c r="E49" s="290">
        <v>1.14912589052992</v>
      </c>
      <c r="F49" s="290">
        <v>1.1653034733704</v>
      </c>
      <c r="G49" s="290">
        <v>1.1782522593934599</v>
      </c>
      <c r="H49" s="290">
        <v>1.18708025020215</v>
      </c>
      <c r="I49" s="290">
        <v>1.17952270941451</v>
      </c>
      <c r="J49" s="42">
        <v>163.60187999999999</v>
      </c>
      <c r="K49" s="290">
        <f t="shared" si="9"/>
        <v>-4.3491171878870638E-2</v>
      </c>
      <c r="L49" s="290">
        <f t="shared" si="9"/>
        <v>0.10243380392776302</v>
      </c>
      <c r="M49" s="290">
        <f t="shared" si="9"/>
        <v>-3.6511379883632622E-2</v>
      </c>
      <c r="N49" s="290">
        <f t="shared" si="9"/>
        <v>1.407816408437168E-2</v>
      </c>
      <c r="O49" s="290">
        <f t="shared" si="9"/>
        <v>1.1111943213906628E-2</v>
      </c>
      <c r="P49" s="290">
        <f t="shared" si="9"/>
        <v>7.4924454744815794E-3</v>
      </c>
      <c r="Q49" s="290">
        <f t="shared" si="9"/>
        <v>-6.3664952612538794E-3</v>
      </c>
      <c r="R49" s="290"/>
      <c r="S49" s="294">
        <f t="shared" si="10"/>
        <v>4.28618752191543E-2</v>
      </c>
      <c r="T49" s="295">
        <f t="shared" si="11"/>
        <v>6.0135430395376055E-3</v>
      </c>
    </row>
    <row r="50" spans="1:20" x14ac:dyDescent="0.25">
      <c r="A50" s="32" t="s">
        <v>81</v>
      </c>
      <c r="B50" s="290">
        <v>1.07668145870526</v>
      </c>
      <c r="C50" s="290">
        <v>1.09658743737415</v>
      </c>
      <c r="D50" s="290">
        <v>1.0968970420663899</v>
      </c>
      <c r="E50" s="290">
        <v>1.0795116473608699</v>
      </c>
      <c r="F50" s="290">
        <v>1.1143567859780099</v>
      </c>
      <c r="G50" s="290">
        <v>1.1153441371578201</v>
      </c>
      <c r="H50" s="290">
        <v>1.1313319868862</v>
      </c>
      <c r="I50" s="290">
        <v>1.1098291876975199</v>
      </c>
      <c r="J50" s="42">
        <v>233.22698199999999</v>
      </c>
      <c r="K50" s="290">
        <f t="shared" si="9"/>
        <v>1.8488271073997531E-2</v>
      </c>
      <c r="L50" s="290">
        <f t="shared" si="9"/>
        <v>2.8233470646110703E-4</v>
      </c>
      <c r="M50" s="290">
        <f t="shared" si="9"/>
        <v>-1.5849613991818723E-2</v>
      </c>
      <c r="N50" s="290">
        <f t="shared" si="9"/>
        <v>3.2278612928658523E-2</v>
      </c>
      <c r="O50" s="290">
        <f t="shared" si="9"/>
        <v>8.8602787925196047E-4</v>
      </c>
      <c r="P50" s="290">
        <f t="shared" si="9"/>
        <v>1.4334454448400979E-2</v>
      </c>
      <c r="Q50" s="290">
        <f t="shared" si="9"/>
        <v>-1.9006621785584654E-2</v>
      </c>
      <c r="R50" s="290"/>
      <c r="S50" s="294">
        <f t="shared" si="10"/>
        <v>3.0786941415449798E-2</v>
      </c>
      <c r="T50" s="295">
        <f t="shared" si="11"/>
        <v>4.3411859533226682E-3</v>
      </c>
    </row>
    <row r="51" spans="1:20" x14ac:dyDescent="0.25">
      <c r="A51" s="47" t="s">
        <v>177</v>
      </c>
      <c r="B51" s="292">
        <v>1.1003597075796301</v>
      </c>
      <c r="C51" s="292">
        <v>1.0574481473911499</v>
      </c>
      <c r="D51" s="292">
        <v>1.0880947395385101</v>
      </c>
      <c r="E51" s="292">
        <v>1.04528474465829</v>
      </c>
      <c r="F51" s="292">
        <v>1.0773730483441999</v>
      </c>
      <c r="G51" s="292">
        <v>1.0386633783075401</v>
      </c>
      <c r="H51" s="292">
        <v>1.11330908217445</v>
      </c>
      <c r="I51" s="292">
        <v>1.0345149217024201</v>
      </c>
      <c r="J51" s="43">
        <v>165.219863</v>
      </c>
      <c r="K51" s="292">
        <f t="shared" si="9"/>
        <v>-3.8997756727088051E-2</v>
      </c>
      <c r="L51" s="292">
        <f t="shared" si="9"/>
        <v>2.8981650043994112E-2</v>
      </c>
      <c r="M51" s="292">
        <f t="shared" si="9"/>
        <v>-3.934399581637249E-2</v>
      </c>
      <c r="N51" s="292">
        <f t="shared" si="9"/>
        <v>3.0698145983561353E-2</v>
      </c>
      <c r="O51" s="292">
        <f t="shared" si="9"/>
        <v>-3.5929681085072773E-2</v>
      </c>
      <c r="P51" s="292">
        <f t="shared" si="9"/>
        <v>7.1867079773758835E-2</v>
      </c>
      <c r="Q51" s="292">
        <f t="shared" si="9"/>
        <v>-7.077473967798209E-2</v>
      </c>
      <c r="R51" s="292"/>
      <c r="S51" s="296">
        <f t="shared" si="10"/>
        <v>-5.9839328379301837E-2</v>
      </c>
      <c r="T51" s="297">
        <f t="shared" si="11"/>
        <v>-8.7761897303794134E-3</v>
      </c>
    </row>
    <row r="52" spans="1:20" x14ac:dyDescent="0.25">
      <c r="A52" s="47" t="s">
        <v>161</v>
      </c>
      <c r="B52" s="292">
        <v>1.12097099107376</v>
      </c>
      <c r="C52" s="292">
        <v>1.1074760120756999</v>
      </c>
      <c r="D52" s="292">
        <v>1.1624424630753101</v>
      </c>
      <c r="E52" s="292">
        <v>1.1312369086048699</v>
      </c>
      <c r="F52" s="292">
        <v>1.1530043872417799</v>
      </c>
      <c r="G52" s="292">
        <v>1.1488915306335099</v>
      </c>
      <c r="H52" s="292">
        <v>1.1706488816161</v>
      </c>
      <c r="I52" s="292">
        <v>1.1367511601282301</v>
      </c>
      <c r="J52" s="43">
        <v>751.28754600000002</v>
      </c>
      <c r="K52" s="292">
        <f t="shared" si="9"/>
        <v>-1.2038651406254042E-2</v>
      </c>
      <c r="L52" s="292">
        <f t="shared" si="9"/>
        <v>4.9632182006893899E-2</v>
      </c>
      <c r="M52" s="292">
        <f t="shared" si="9"/>
        <v>-2.684481637730618E-2</v>
      </c>
      <c r="N52" s="292">
        <f t="shared" si="9"/>
        <v>1.9242192746129039E-2</v>
      </c>
      <c r="O52" s="292">
        <f t="shared" si="9"/>
        <v>-3.5670780213671316E-3</v>
      </c>
      <c r="P52" s="292">
        <f t="shared" si="9"/>
        <v>1.8937689418419668E-2</v>
      </c>
      <c r="Q52" s="292">
        <f t="shared" si="9"/>
        <v>-2.8956352344584824E-2</v>
      </c>
      <c r="R52" s="292"/>
      <c r="S52" s="296">
        <f t="shared" si="10"/>
        <v>1.4077232310315768E-2</v>
      </c>
      <c r="T52" s="297">
        <f t="shared" si="11"/>
        <v>1.999005102713225E-3</v>
      </c>
    </row>
  </sheetData>
  <mergeCells count="20">
    <mergeCell ref="B1:R1"/>
    <mergeCell ref="B2:R2"/>
    <mergeCell ref="B3:R3"/>
    <mergeCell ref="B4:R4"/>
    <mergeCell ref="B5:R5"/>
    <mergeCell ref="B6:R6"/>
    <mergeCell ref="B8:R8"/>
    <mergeCell ref="B9:R9"/>
    <mergeCell ref="B10:I10"/>
    <mergeCell ref="K10:Q10"/>
    <mergeCell ref="B20:R20"/>
    <mergeCell ref="B21:I21"/>
    <mergeCell ref="K21:Q21"/>
    <mergeCell ref="B31:R31"/>
    <mergeCell ref="B32:R32"/>
    <mergeCell ref="B33:I33"/>
    <mergeCell ref="K33:Q33"/>
    <mergeCell ref="B43:R43"/>
    <mergeCell ref="B44:I44"/>
    <mergeCell ref="K44:Q44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52"/>
  <sheetViews>
    <sheetView showGridLines="0" zoomScaleNormal="100" workbookViewId="0"/>
  </sheetViews>
  <sheetFormatPr defaultColWidth="8.5703125" defaultRowHeight="15" x14ac:dyDescent="0.25"/>
  <cols>
    <col min="1" max="1" width="12" style="32" customWidth="1"/>
    <col min="2" max="9" width="8.5703125" style="5"/>
    <col min="10" max="10" width="10.28515625" style="5" customWidth="1"/>
    <col min="11" max="17" width="8.5703125" style="5"/>
    <col min="18" max="18" width="4.7109375" style="5" customWidth="1"/>
    <col min="19" max="19" width="9.85546875" style="5" customWidth="1"/>
    <col min="20" max="1024" width="8.5703125" style="5"/>
  </cols>
  <sheetData>
    <row r="1" spans="1:20" x14ac:dyDescent="0.25">
      <c r="B1" s="398" t="s">
        <v>307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1:20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20" x14ac:dyDescent="0.25">
      <c r="B3" s="399" t="s">
        <v>172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1:20" x14ac:dyDescent="0.25">
      <c r="B4" s="384" t="s">
        <v>133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</row>
    <row r="5" spans="1:20" x14ac:dyDescent="0.25">
      <c r="B5" s="384" t="s">
        <v>134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</row>
    <row r="6" spans="1:20" x14ac:dyDescent="0.25">
      <c r="B6" s="384" t="s">
        <v>57</v>
      </c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</row>
    <row r="7" spans="1:20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0" x14ac:dyDescent="0.25">
      <c r="B8" s="397" t="s">
        <v>182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</row>
    <row r="9" spans="1:20" ht="12.75" customHeight="1" x14ac:dyDescent="0.25">
      <c r="B9" s="394" t="s">
        <v>174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01"/>
      <c r="T9" s="301"/>
    </row>
    <row r="10" spans="1:20" ht="27.75" x14ac:dyDescent="0.25">
      <c r="B10" s="392" t="s">
        <v>136</v>
      </c>
      <c r="C10" s="392"/>
      <c r="D10" s="392"/>
      <c r="E10" s="392"/>
      <c r="F10" s="392"/>
      <c r="G10" s="392"/>
      <c r="H10" s="392"/>
      <c r="I10" s="392"/>
      <c r="J10" s="304" t="s">
        <v>137</v>
      </c>
      <c r="K10" s="393" t="s">
        <v>138</v>
      </c>
      <c r="L10" s="393"/>
      <c r="M10" s="393"/>
      <c r="N10" s="393"/>
      <c r="O10" s="393"/>
      <c r="P10" s="393"/>
      <c r="Q10" s="393"/>
      <c r="R10" s="305"/>
      <c r="S10" s="300" t="s">
        <v>139</v>
      </c>
      <c r="T10" s="306" t="s">
        <v>140</v>
      </c>
    </row>
    <row r="11" spans="1:20" x14ac:dyDescent="0.25">
      <c r="A11" s="47" t="s">
        <v>70</v>
      </c>
      <c r="B11" s="58" t="s">
        <v>141</v>
      </c>
      <c r="C11" s="59" t="s">
        <v>142</v>
      </c>
      <c r="D11" s="59" t="s">
        <v>143</v>
      </c>
      <c r="E11" s="59" t="s">
        <v>144</v>
      </c>
      <c r="F11" s="59" t="s">
        <v>145</v>
      </c>
      <c r="G11" s="59" t="s">
        <v>146</v>
      </c>
      <c r="H11" s="59" t="s">
        <v>147</v>
      </c>
      <c r="I11" s="59" t="s">
        <v>148</v>
      </c>
      <c r="J11" s="59">
        <v>2016</v>
      </c>
      <c r="K11" s="60" t="s">
        <v>149</v>
      </c>
      <c r="L11" s="60" t="s">
        <v>150</v>
      </c>
      <c r="M11" s="60" t="s">
        <v>151</v>
      </c>
      <c r="N11" s="60" t="s">
        <v>152</v>
      </c>
      <c r="O11" s="60" t="s">
        <v>153</v>
      </c>
      <c r="P11" s="60" t="s">
        <v>154</v>
      </c>
      <c r="Q11" s="61" t="s">
        <v>155</v>
      </c>
      <c r="R11" s="61"/>
      <c r="S11" s="61" t="s">
        <v>156</v>
      </c>
      <c r="T11" s="62" t="s">
        <v>156</v>
      </c>
    </row>
    <row r="12" spans="1:20" x14ac:dyDescent="0.25">
      <c r="A12" s="32" t="s">
        <v>175</v>
      </c>
      <c r="B12" s="290">
        <v>1.25184967530297</v>
      </c>
      <c r="C12" s="290">
        <v>1.2334539143712799</v>
      </c>
      <c r="D12" s="290">
        <v>1.01040599990159</v>
      </c>
      <c r="E12" s="290">
        <v>0.90400728769163197</v>
      </c>
      <c r="F12" s="290">
        <v>1.12599495335107</v>
      </c>
      <c r="G12" s="290">
        <v>0.94390561486528202</v>
      </c>
      <c r="H12" s="290">
        <v>1.18504991349655</v>
      </c>
      <c r="I12" s="290">
        <v>1.2052716920022599</v>
      </c>
      <c r="J12" s="42">
        <v>286</v>
      </c>
      <c r="K12" s="290">
        <f t="shared" ref="K12:Q18" si="0">+C12/B12-1</f>
        <v>-1.4694864163493082E-2</v>
      </c>
      <c r="L12" s="290">
        <f t="shared" si="0"/>
        <v>-0.18083198072575146</v>
      </c>
      <c r="M12" s="290">
        <f t="shared" si="0"/>
        <v>-0.10530292993145418</v>
      </c>
      <c r="N12" s="290">
        <f t="shared" si="0"/>
        <v>0.24555959745222844</v>
      </c>
      <c r="O12" s="290">
        <f t="shared" si="0"/>
        <v>-0.161714169272138</v>
      </c>
      <c r="P12" s="290">
        <f t="shared" si="0"/>
        <v>0.25547501236729597</v>
      </c>
      <c r="Q12" s="290">
        <f t="shared" si="0"/>
        <v>1.7064073230506072E-2</v>
      </c>
      <c r="R12" s="290"/>
      <c r="S12" s="294">
        <f t="shared" ref="S12:S18" si="1">+I12/B12-1</f>
        <v>-3.7207329457857874E-2</v>
      </c>
      <c r="T12" s="295">
        <f t="shared" ref="T12:T18" si="2">(1+S12)^(1/7)-1</f>
        <v>-5.402096733953532E-3</v>
      </c>
    </row>
    <row r="13" spans="1:20" x14ac:dyDescent="0.25">
      <c r="A13" s="32" t="s">
        <v>176</v>
      </c>
      <c r="B13" s="290">
        <v>1.0217812490714</v>
      </c>
      <c r="C13" s="290">
        <v>1.0482327997439</v>
      </c>
      <c r="D13" s="290">
        <v>1.06366740338615</v>
      </c>
      <c r="E13" s="290">
        <v>1.01578805772814</v>
      </c>
      <c r="F13" s="290">
        <v>1.05087377878356</v>
      </c>
      <c r="G13" s="290">
        <v>1.05580898293152</v>
      </c>
      <c r="H13" s="290">
        <v>0.98333223819583404</v>
      </c>
      <c r="I13" s="290">
        <v>0.98344175833348402</v>
      </c>
      <c r="J13" s="42">
        <v>880</v>
      </c>
      <c r="K13" s="290">
        <f t="shared" si="0"/>
        <v>2.588768456706303E-2</v>
      </c>
      <c r="L13" s="290">
        <f t="shared" si="0"/>
        <v>1.4724404393776647E-2</v>
      </c>
      <c r="M13" s="290">
        <f t="shared" si="0"/>
        <v>-4.501345580920102E-2</v>
      </c>
      <c r="N13" s="290">
        <f t="shared" si="0"/>
        <v>3.4540395300463489E-2</v>
      </c>
      <c r="O13" s="290">
        <f t="shared" si="0"/>
        <v>4.6962863167760993E-3</v>
      </c>
      <c r="P13" s="290">
        <f t="shared" si="0"/>
        <v>-6.8645698139875422E-2</v>
      </c>
      <c r="Q13" s="290">
        <f t="shared" si="0"/>
        <v>1.113765352094287E-4</v>
      </c>
      <c r="R13" s="290"/>
      <c r="S13" s="294">
        <f t="shared" si="1"/>
        <v>-3.7522210133293266E-2</v>
      </c>
      <c r="T13" s="295">
        <f t="shared" si="2"/>
        <v>-5.448572184936662E-3</v>
      </c>
    </row>
    <row r="14" spans="1:20" x14ac:dyDescent="0.25">
      <c r="A14" s="32" t="s">
        <v>79</v>
      </c>
      <c r="B14" s="290">
        <v>1.03160248540932</v>
      </c>
      <c r="C14" s="290">
        <v>1.0398196258305199</v>
      </c>
      <c r="D14" s="290">
        <v>1.0473963608178101</v>
      </c>
      <c r="E14" s="290">
        <v>1.0405947861648099</v>
      </c>
      <c r="F14" s="290">
        <v>1.0803479714639399</v>
      </c>
      <c r="G14" s="290">
        <v>1.0172106297076899</v>
      </c>
      <c r="H14" s="290">
        <v>1.0440532028796199</v>
      </c>
      <c r="I14" s="290">
        <v>0.97062932249834899</v>
      </c>
      <c r="J14" s="42">
        <v>1311</v>
      </c>
      <c r="K14" s="290">
        <f t="shared" si="0"/>
        <v>7.9654135555320416E-3</v>
      </c>
      <c r="L14" s="290">
        <f t="shared" si="0"/>
        <v>7.2865858645805304E-3</v>
      </c>
      <c r="M14" s="290">
        <f t="shared" si="0"/>
        <v>-6.4937925196622004E-3</v>
      </c>
      <c r="N14" s="290">
        <f t="shared" si="0"/>
        <v>3.8202368325948699E-2</v>
      </c>
      <c r="O14" s="290">
        <f t="shared" si="0"/>
        <v>-5.844167196490857E-2</v>
      </c>
      <c r="P14" s="290">
        <f t="shared" si="0"/>
        <v>2.6388411984687554E-2</v>
      </c>
      <c r="Q14" s="290">
        <f t="shared" si="0"/>
        <v>-7.032580349235007E-2</v>
      </c>
      <c r="R14" s="290"/>
      <c r="S14" s="294">
        <f t="shared" si="1"/>
        <v>-5.9105288881480367E-2</v>
      </c>
      <c r="T14" s="295">
        <f t="shared" si="2"/>
        <v>-8.665668487243372E-3</v>
      </c>
    </row>
    <row r="15" spans="1:20" x14ac:dyDescent="0.25">
      <c r="A15" s="32" t="s">
        <v>80</v>
      </c>
      <c r="B15" s="290">
        <v>0.98112477496065098</v>
      </c>
      <c r="C15" s="290">
        <v>1.0051614471903401</v>
      </c>
      <c r="D15" s="290">
        <v>0.99408828682904504</v>
      </c>
      <c r="E15" s="290">
        <v>0.98857307386400495</v>
      </c>
      <c r="F15" s="290">
        <v>1.0231814365857199</v>
      </c>
      <c r="G15" s="290">
        <v>1.03676650815824</v>
      </c>
      <c r="H15" s="290">
        <v>0.93401611697380205</v>
      </c>
      <c r="I15" s="290">
        <v>0.92712341383239305</v>
      </c>
      <c r="J15" s="42">
        <v>1136</v>
      </c>
      <c r="K15" s="290">
        <f t="shared" si="0"/>
        <v>2.4499098221888449E-2</v>
      </c>
      <c r="L15" s="290">
        <f t="shared" si="0"/>
        <v>-1.1016300309017124E-2</v>
      </c>
      <c r="M15" s="290">
        <f t="shared" si="0"/>
        <v>-5.5480112160184447E-3</v>
      </c>
      <c r="N15" s="290">
        <f t="shared" si="0"/>
        <v>3.5008401135631084E-2</v>
      </c>
      <c r="O15" s="290">
        <f t="shared" si="0"/>
        <v>1.3277285031531028E-2</v>
      </c>
      <c r="P15" s="290">
        <f t="shared" si="0"/>
        <v>-9.9106588007909835E-2</v>
      </c>
      <c r="Q15" s="290">
        <f t="shared" si="0"/>
        <v>-7.3796404753070366E-3</v>
      </c>
      <c r="R15" s="290"/>
      <c r="S15" s="294">
        <f t="shared" si="1"/>
        <v>-5.5040258391623742E-2</v>
      </c>
      <c r="T15" s="295">
        <f t="shared" si="2"/>
        <v>-8.0549484740630728E-3</v>
      </c>
    </row>
    <row r="16" spans="1:20" x14ac:dyDescent="0.25">
      <c r="A16" s="32" t="s">
        <v>81</v>
      </c>
      <c r="B16" s="290">
        <v>0.96505395985218101</v>
      </c>
      <c r="C16" s="290">
        <v>1.00608656000633</v>
      </c>
      <c r="D16" s="290">
        <v>1.0782708932067799</v>
      </c>
      <c r="E16" s="290">
        <v>0.94737860388398298</v>
      </c>
      <c r="F16" s="290">
        <v>1.01106777980731</v>
      </c>
      <c r="G16" s="290">
        <v>1.0767674392383799</v>
      </c>
      <c r="H16" s="290">
        <v>1.0309090859376899</v>
      </c>
      <c r="I16" s="290">
        <v>0.94588139615509503</v>
      </c>
      <c r="J16" s="42">
        <v>445</v>
      </c>
      <c r="K16" s="290">
        <f t="shared" si="0"/>
        <v>4.2518451673349E-2</v>
      </c>
      <c r="L16" s="290">
        <f t="shared" si="0"/>
        <v>7.1747636903126688E-2</v>
      </c>
      <c r="M16" s="290">
        <f t="shared" si="0"/>
        <v>-0.1213909140527043</v>
      </c>
      <c r="N16" s="290">
        <f t="shared" si="0"/>
        <v>6.7226740885026892E-2</v>
      </c>
      <c r="O16" s="290">
        <f t="shared" si="0"/>
        <v>6.4980469898458182E-2</v>
      </c>
      <c r="P16" s="290">
        <f t="shared" si="0"/>
        <v>-4.258891161598144E-2</v>
      </c>
      <c r="Q16" s="290">
        <f t="shared" si="0"/>
        <v>-8.2478359093377973E-2</v>
      </c>
      <c r="R16" s="290"/>
      <c r="S16" s="294">
        <f t="shared" si="1"/>
        <v>-1.9866830762523047E-2</v>
      </c>
      <c r="T16" s="295">
        <f t="shared" si="2"/>
        <v>-2.8625849068522058E-3</v>
      </c>
    </row>
    <row r="17" spans="1:20" x14ac:dyDescent="0.25">
      <c r="A17" s="47" t="s">
        <v>177</v>
      </c>
      <c r="B17" s="292">
        <v>1.1417942999177</v>
      </c>
      <c r="C17" s="292">
        <v>0.68831546670968402</v>
      </c>
      <c r="D17" s="292">
        <v>1.05879464783209</v>
      </c>
      <c r="E17" s="292">
        <v>1.0925528618782701</v>
      </c>
      <c r="F17" s="292">
        <v>1.00636843835193</v>
      </c>
      <c r="G17" s="292">
        <v>1.1296067267041201</v>
      </c>
      <c r="H17" s="292">
        <v>1.04935266829281</v>
      </c>
      <c r="I17" s="292">
        <v>1.0025165750190199</v>
      </c>
      <c r="J17" s="43">
        <v>91</v>
      </c>
      <c r="K17" s="292">
        <f t="shared" si="0"/>
        <v>-0.3971633360235749</v>
      </c>
      <c r="L17" s="292">
        <f t="shared" si="0"/>
        <v>0.53824038401081831</v>
      </c>
      <c r="M17" s="292">
        <f t="shared" si="0"/>
        <v>3.1883627401499304E-2</v>
      </c>
      <c r="N17" s="292">
        <f t="shared" si="0"/>
        <v>-7.8883527318005853E-2</v>
      </c>
      <c r="O17" s="292">
        <f t="shared" si="0"/>
        <v>0.12245841945720204</v>
      </c>
      <c r="P17" s="292">
        <f t="shared" si="0"/>
        <v>-7.104601673670019E-2</v>
      </c>
      <c r="Q17" s="292">
        <f t="shared" si="0"/>
        <v>-4.4633319844688324E-2</v>
      </c>
      <c r="R17" s="292"/>
      <c r="S17" s="296">
        <f t="shared" si="1"/>
        <v>-0.12198145051934406</v>
      </c>
      <c r="T17" s="297">
        <f t="shared" si="2"/>
        <v>-1.8412320334994403E-2</v>
      </c>
    </row>
    <row r="18" spans="1:20" x14ac:dyDescent="0.25">
      <c r="A18" s="47" t="s">
        <v>161</v>
      </c>
      <c r="B18" s="292">
        <v>1.02025563864434</v>
      </c>
      <c r="C18" s="292">
        <v>1.03005885779253</v>
      </c>
      <c r="D18" s="292">
        <v>1.0372066787876899</v>
      </c>
      <c r="E18" s="292">
        <v>1.00459408876839</v>
      </c>
      <c r="F18" s="292">
        <v>1.05177190658324</v>
      </c>
      <c r="G18" s="292">
        <v>1.0355087607586899</v>
      </c>
      <c r="H18" s="292">
        <v>1.00632272077727</v>
      </c>
      <c r="I18" s="292">
        <v>0.97182090300381196</v>
      </c>
      <c r="J18" s="43">
        <v>4149</v>
      </c>
      <c r="K18" s="292">
        <f t="shared" si="0"/>
        <v>9.6085910009926501E-3</v>
      </c>
      <c r="L18" s="292">
        <f t="shared" si="0"/>
        <v>6.9392355020159169E-3</v>
      </c>
      <c r="M18" s="292">
        <f t="shared" si="0"/>
        <v>-3.1442711164777926E-2</v>
      </c>
      <c r="N18" s="292">
        <f t="shared" si="0"/>
        <v>4.6962069896995917E-2</v>
      </c>
      <c r="O18" s="292">
        <f t="shared" si="0"/>
        <v>-1.5462616678346364E-2</v>
      </c>
      <c r="P18" s="292">
        <f t="shared" si="0"/>
        <v>-2.8185217824749254E-2</v>
      </c>
      <c r="Q18" s="292">
        <f t="shared" si="0"/>
        <v>-3.4285043019608441E-2</v>
      </c>
      <c r="R18" s="292"/>
      <c r="S18" s="296">
        <f t="shared" si="1"/>
        <v>-4.7473136933489979E-2</v>
      </c>
      <c r="T18" s="297">
        <f t="shared" si="2"/>
        <v>-6.9240560203382984E-3</v>
      </c>
    </row>
    <row r="19" spans="1:20" x14ac:dyDescent="0.25">
      <c r="A19" s="63"/>
      <c r="B19" s="50"/>
      <c r="C19" s="50"/>
      <c r="D19" s="50"/>
      <c r="E19" s="50"/>
      <c r="F19" s="50"/>
      <c r="G19" s="50"/>
      <c r="H19" s="50"/>
      <c r="I19" s="50"/>
      <c r="J19" s="64"/>
      <c r="K19" s="50"/>
      <c r="L19" s="50"/>
      <c r="M19" s="50"/>
      <c r="N19" s="50"/>
      <c r="O19" s="50"/>
      <c r="P19" s="50"/>
      <c r="Q19" s="50"/>
      <c r="R19" s="51"/>
      <c r="S19" s="52"/>
      <c r="T19" s="179"/>
    </row>
    <row r="20" spans="1:20" ht="12.75" customHeight="1" x14ac:dyDescent="0.25">
      <c r="B20" s="394" t="s">
        <v>178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01"/>
      <c r="T20" s="301"/>
    </row>
    <row r="21" spans="1:20" ht="27.75" x14ac:dyDescent="0.25">
      <c r="B21" s="392" t="s">
        <v>136</v>
      </c>
      <c r="C21" s="392"/>
      <c r="D21" s="392"/>
      <c r="E21" s="392"/>
      <c r="F21" s="392"/>
      <c r="G21" s="392"/>
      <c r="H21" s="392"/>
      <c r="I21" s="392"/>
      <c r="J21" s="304" t="s">
        <v>163</v>
      </c>
      <c r="K21" s="393" t="s">
        <v>138</v>
      </c>
      <c r="L21" s="393"/>
      <c r="M21" s="393"/>
      <c r="N21" s="393"/>
      <c r="O21" s="393"/>
      <c r="P21" s="393"/>
      <c r="Q21" s="393"/>
      <c r="R21" s="305"/>
      <c r="S21" s="300" t="s">
        <v>139</v>
      </c>
      <c r="T21" s="306" t="s">
        <v>140</v>
      </c>
    </row>
    <row r="22" spans="1:20" x14ac:dyDescent="0.25">
      <c r="A22" s="47" t="s">
        <v>70</v>
      </c>
      <c r="B22" s="58" t="s">
        <v>141</v>
      </c>
      <c r="C22" s="59" t="s">
        <v>142</v>
      </c>
      <c r="D22" s="59" t="s">
        <v>143</v>
      </c>
      <c r="E22" s="59" t="s">
        <v>144</v>
      </c>
      <c r="F22" s="59" t="s">
        <v>145</v>
      </c>
      <c r="G22" s="59" t="s">
        <v>146</v>
      </c>
      <c r="H22" s="59" t="s">
        <v>147</v>
      </c>
      <c r="I22" s="59" t="s">
        <v>148</v>
      </c>
      <c r="J22" s="59">
        <v>2016</v>
      </c>
      <c r="K22" s="60" t="s">
        <v>149</v>
      </c>
      <c r="L22" s="60" t="s">
        <v>150</v>
      </c>
      <c r="M22" s="60" t="s">
        <v>151</v>
      </c>
      <c r="N22" s="60" t="s">
        <v>152</v>
      </c>
      <c r="O22" s="60" t="s">
        <v>153</v>
      </c>
      <c r="P22" s="60" t="s">
        <v>154</v>
      </c>
      <c r="Q22" s="61" t="s">
        <v>155</v>
      </c>
      <c r="R22" s="61"/>
      <c r="S22" s="61" t="s">
        <v>156</v>
      </c>
      <c r="T22" s="62" t="s">
        <v>156</v>
      </c>
    </row>
    <row r="23" spans="1:20" x14ac:dyDescent="0.25">
      <c r="A23" s="32" t="s">
        <v>175</v>
      </c>
      <c r="B23" s="290">
        <v>1.0612915926405899</v>
      </c>
      <c r="C23" s="290">
        <v>1.1698540312585</v>
      </c>
      <c r="D23" s="290">
        <v>0.99232235699571103</v>
      </c>
      <c r="E23" s="290">
        <v>0.95080769427311895</v>
      </c>
      <c r="F23" s="290">
        <v>1.1121398936011799</v>
      </c>
      <c r="G23" s="290">
        <v>0.83508817364636401</v>
      </c>
      <c r="H23" s="290">
        <v>1.2027270745021901</v>
      </c>
      <c r="I23" s="290">
        <v>1.0477248262396699</v>
      </c>
      <c r="J23" s="42">
        <v>48.597428000000001</v>
      </c>
      <c r="K23" s="290">
        <f t="shared" ref="K23:Q29" si="3">+C23/B23-1</f>
        <v>0.10229275287840256</v>
      </c>
      <c r="L23" s="290">
        <f t="shared" si="3"/>
        <v>-0.15175540667394616</v>
      </c>
      <c r="M23" s="290">
        <f t="shared" si="3"/>
        <v>-4.1835863547687313E-2</v>
      </c>
      <c r="N23" s="290">
        <f t="shared" si="3"/>
        <v>0.16967910577479861</v>
      </c>
      <c r="O23" s="290">
        <f t="shared" si="3"/>
        <v>-0.24911589049980465</v>
      </c>
      <c r="P23" s="290">
        <f t="shared" si="3"/>
        <v>0.44023962074633638</v>
      </c>
      <c r="Q23" s="290">
        <f t="shared" si="3"/>
        <v>-0.12887566227498104</v>
      </c>
      <c r="R23" s="290"/>
      <c r="S23" s="294">
        <f t="shared" ref="S23:S29" si="4">+I23/B23-1</f>
        <v>-1.2783260034280208E-2</v>
      </c>
      <c r="T23" s="295">
        <f t="shared" ref="T23:T29" si="5">(1+S23)^(1/7)-1</f>
        <v>-1.8362647077005967E-3</v>
      </c>
    </row>
    <row r="24" spans="1:20" x14ac:dyDescent="0.25">
      <c r="A24" s="32" t="s">
        <v>176</v>
      </c>
      <c r="B24" s="290">
        <v>0.87792728139595999</v>
      </c>
      <c r="C24" s="290">
        <v>0.91253894210597897</v>
      </c>
      <c r="D24" s="290">
        <v>1.0098642820604999</v>
      </c>
      <c r="E24" s="290">
        <v>0.96881384983085195</v>
      </c>
      <c r="F24" s="290">
        <v>0.92297662123919599</v>
      </c>
      <c r="G24" s="290">
        <v>0.95510878456701698</v>
      </c>
      <c r="H24" s="290">
        <v>0.853966187157428</v>
      </c>
      <c r="I24" s="290">
        <v>0.87359055905263305</v>
      </c>
      <c r="J24" s="42">
        <v>193.25844599999999</v>
      </c>
      <c r="K24" s="290">
        <f t="shared" si="3"/>
        <v>3.9424291104138254E-2</v>
      </c>
      <c r="L24" s="290">
        <f t="shared" si="3"/>
        <v>0.10665335523096831</v>
      </c>
      <c r="M24" s="290">
        <f t="shared" si="3"/>
        <v>-4.0649454544416375E-2</v>
      </c>
      <c r="N24" s="290">
        <f t="shared" si="3"/>
        <v>-4.7312730510261414E-2</v>
      </c>
      <c r="O24" s="290">
        <f t="shared" si="3"/>
        <v>3.4813626465077796E-2</v>
      </c>
      <c r="P24" s="290">
        <f t="shared" si="3"/>
        <v>-0.10589641624481583</v>
      </c>
      <c r="Q24" s="290">
        <f t="shared" si="3"/>
        <v>2.2980268060177167E-2</v>
      </c>
      <c r="R24" s="290"/>
      <c r="S24" s="294">
        <f t="shared" si="4"/>
        <v>-4.9397284208223535E-3</v>
      </c>
      <c r="T24" s="295">
        <f t="shared" si="5"/>
        <v>-7.0717400689579435E-4</v>
      </c>
    </row>
    <row r="25" spans="1:20" x14ac:dyDescent="0.25">
      <c r="A25" s="32" t="s">
        <v>79</v>
      </c>
      <c r="B25" s="290">
        <v>0.90257085323402397</v>
      </c>
      <c r="C25" s="290">
        <v>0.96243676940631295</v>
      </c>
      <c r="D25" s="290">
        <v>0.98431202457093303</v>
      </c>
      <c r="E25" s="290">
        <v>0.96407924224686004</v>
      </c>
      <c r="F25" s="290">
        <v>0.98670855408087899</v>
      </c>
      <c r="G25" s="290">
        <v>0.94844295538604095</v>
      </c>
      <c r="H25" s="290">
        <v>0.92788303291722696</v>
      </c>
      <c r="I25" s="290">
        <v>0.86775960547987296</v>
      </c>
      <c r="J25" s="42">
        <v>287.30627800000002</v>
      </c>
      <c r="K25" s="290">
        <f t="shared" si="3"/>
        <v>6.6328217843266257E-2</v>
      </c>
      <c r="L25" s="290">
        <f t="shared" si="3"/>
        <v>2.2729030997136634E-2</v>
      </c>
      <c r="M25" s="290">
        <f t="shared" si="3"/>
        <v>-2.0555252622147524E-2</v>
      </c>
      <c r="N25" s="290">
        <f t="shared" si="3"/>
        <v>2.3472460397840011E-2</v>
      </c>
      <c r="O25" s="290">
        <f t="shared" si="3"/>
        <v>-3.8781054989923014E-2</v>
      </c>
      <c r="P25" s="290">
        <f t="shared" si="3"/>
        <v>-2.1677553037911079E-2</v>
      </c>
      <c r="Q25" s="290">
        <f t="shared" si="3"/>
        <v>-6.4796343185981486E-2</v>
      </c>
      <c r="R25" s="290"/>
      <c r="S25" s="294">
        <f t="shared" si="4"/>
        <v>-3.856899170787309E-2</v>
      </c>
      <c r="T25" s="295">
        <f t="shared" si="5"/>
        <v>-5.6031677662017332E-3</v>
      </c>
    </row>
    <row r="26" spans="1:20" x14ac:dyDescent="0.25">
      <c r="A26" s="32" t="s">
        <v>80</v>
      </c>
      <c r="B26" s="290">
        <v>0.95302897387896801</v>
      </c>
      <c r="C26" s="290">
        <v>0.94266930970278795</v>
      </c>
      <c r="D26" s="290">
        <v>0.87581365621810703</v>
      </c>
      <c r="E26" s="290">
        <v>0.88165743506878402</v>
      </c>
      <c r="F26" s="290">
        <v>0.96805518342721997</v>
      </c>
      <c r="G26" s="290">
        <v>1.0010068101916301</v>
      </c>
      <c r="H26" s="290">
        <v>0.936350643502321</v>
      </c>
      <c r="I26" s="290">
        <v>0.88550124859787405</v>
      </c>
      <c r="J26" s="42">
        <v>246.82118399999999</v>
      </c>
      <c r="K26" s="290">
        <f t="shared" si="3"/>
        <v>-1.0870251020821176E-2</v>
      </c>
      <c r="L26" s="290">
        <f t="shared" si="3"/>
        <v>-7.0921640066716196E-2</v>
      </c>
      <c r="M26" s="290">
        <f t="shared" si="3"/>
        <v>6.6723997841175997E-3</v>
      </c>
      <c r="N26" s="290">
        <f t="shared" si="3"/>
        <v>9.7994691500214559E-2</v>
      </c>
      <c r="O26" s="290">
        <f t="shared" si="3"/>
        <v>3.4038996256133824E-2</v>
      </c>
      <c r="P26" s="290">
        <f t="shared" si="3"/>
        <v>-6.4591135675621913E-2</v>
      </c>
      <c r="Q26" s="290">
        <f t="shared" si="3"/>
        <v>-5.4305932566298232E-2</v>
      </c>
      <c r="R26" s="290"/>
      <c r="S26" s="294">
        <f t="shared" si="4"/>
        <v>-7.085589959164218E-2</v>
      </c>
      <c r="T26" s="295">
        <f t="shared" si="5"/>
        <v>-1.0443857167908743E-2</v>
      </c>
    </row>
    <row r="27" spans="1:20" x14ac:dyDescent="0.25">
      <c r="A27" s="32" t="s">
        <v>81</v>
      </c>
      <c r="B27" s="290">
        <v>0.91864435583874204</v>
      </c>
      <c r="C27" s="290">
        <v>0.87231618654582499</v>
      </c>
      <c r="D27" s="290">
        <v>1.0681441952109401</v>
      </c>
      <c r="E27" s="290">
        <v>0.86206072253056598</v>
      </c>
      <c r="F27" s="290">
        <v>1.05810075398842</v>
      </c>
      <c r="G27" s="290">
        <v>1.0678809238843601</v>
      </c>
      <c r="H27" s="290">
        <v>1.0601803206467399</v>
      </c>
      <c r="I27" s="290">
        <v>0.93561309980199303</v>
      </c>
      <c r="J27" s="42">
        <v>96.164156000000006</v>
      </c>
      <c r="K27" s="290">
        <f t="shared" si="3"/>
        <v>-5.0431017181418847E-2</v>
      </c>
      <c r="L27" s="290">
        <f t="shared" si="3"/>
        <v>0.22449200380030754</v>
      </c>
      <c r="M27" s="290">
        <f t="shared" si="3"/>
        <v>-0.19293600396309429</v>
      </c>
      <c r="N27" s="290">
        <f t="shared" si="3"/>
        <v>0.22740861094144438</v>
      </c>
      <c r="O27" s="290">
        <f t="shared" si="3"/>
        <v>9.2431366853058528E-3</v>
      </c>
      <c r="P27" s="290">
        <f t="shared" si="3"/>
        <v>-7.2111066556087566E-3</v>
      </c>
      <c r="Q27" s="290">
        <f t="shared" si="3"/>
        <v>-0.11749625834288024</v>
      </c>
      <c r="R27" s="290"/>
      <c r="S27" s="294">
        <f t="shared" si="4"/>
        <v>1.8471505164540103E-2</v>
      </c>
      <c r="T27" s="295">
        <f t="shared" si="5"/>
        <v>2.6181326298746477E-3</v>
      </c>
    </row>
    <row r="28" spans="1:20" x14ac:dyDescent="0.25">
      <c r="A28" s="47" t="s">
        <v>177</v>
      </c>
      <c r="B28" s="292">
        <v>1.0822381493334801</v>
      </c>
      <c r="C28" s="292">
        <v>0.57587227364170701</v>
      </c>
      <c r="D28" s="292">
        <v>1.1542590350000099</v>
      </c>
      <c r="E28" s="292">
        <v>1.05066869593302</v>
      </c>
      <c r="F28" s="292">
        <v>0.88692857033275996</v>
      </c>
      <c r="G28" s="292">
        <v>1.2274409151944401</v>
      </c>
      <c r="H28" s="292">
        <v>0.82319888625653803</v>
      </c>
      <c r="I28" s="292">
        <v>0.87206536606168295</v>
      </c>
      <c r="J28" s="43">
        <v>19.732127999999999</v>
      </c>
      <c r="K28" s="292">
        <f t="shared" si="3"/>
        <v>-0.46788766040416285</v>
      </c>
      <c r="L28" s="292">
        <f t="shared" si="3"/>
        <v>1.0043663982999127</v>
      </c>
      <c r="M28" s="292">
        <f t="shared" si="3"/>
        <v>-8.9746179952569283E-2</v>
      </c>
      <c r="N28" s="292">
        <f t="shared" si="3"/>
        <v>-0.15584372717496331</v>
      </c>
      <c r="O28" s="292">
        <f t="shared" si="3"/>
        <v>0.383923075940519</v>
      </c>
      <c r="P28" s="292">
        <f t="shared" si="3"/>
        <v>-0.32933726090910509</v>
      </c>
      <c r="Q28" s="292">
        <f t="shared" si="3"/>
        <v>5.936169329305474E-2</v>
      </c>
      <c r="R28" s="292"/>
      <c r="S28" s="296">
        <f t="shared" si="4"/>
        <v>-0.19420197245979232</v>
      </c>
      <c r="T28" s="297">
        <f t="shared" si="5"/>
        <v>-3.0375137528575569E-2</v>
      </c>
    </row>
    <row r="29" spans="1:20" x14ac:dyDescent="0.25">
      <c r="A29" s="47" t="s">
        <v>161</v>
      </c>
      <c r="B29" s="292">
        <v>0.92544194142638303</v>
      </c>
      <c r="C29" s="292">
        <v>0.93309460158999402</v>
      </c>
      <c r="D29" s="292">
        <v>0.97273575150925995</v>
      </c>
      <c r="E29" s="292">
        <v>0.93141429965984701</v>
      </c>
      <c r="F29" s="292">
        <v>0.97811932167498705</v>
      </c>
      <c r="G29" s="292">
        <v>0.97849685599520397</v>
      </c>
      <c r="H29" s="292">
        <v>0.93783075066821298</v>
      </c>
      <c r="I29" s="292">
        <v>0.88935243307877598</v>
      </c>
      <c r="J29" s="43">
        <v>891.87962000000005</v>
      </c>
      <c r="K29" s="292">
        <f t="shared" si="3"/>
        <v>8.269195312043065E-3</v>
      </c>
      <c r="L29" s="292">
        <f t="shared" si="3"/>
        <v>4.2483527234770557E-2</v>
      </c>
      <c r="M29" s="292">
        <f t="shared" si="3"/>
        <v>-4.2479626954494254E-2</v>
      </c>
      <c r="N29" s="292">
        <f t="shared" si="3"/>
        <v>5.0144196875865799E-2</v>
      </c>
      <c r="O29" s="292">
        <f t="shared" si="3"/>
        <v>3.8597982050947444E-4</v>
      </c>
      <c r="P29" s="292">
        <f t="shared" si="3"/>
        <v>-4.1559771069096141E-2</v>
      </c>
      <c r="Q29" s="292">
        <f t="shared" si="3"/>
        <v>-5.169196846541424E-2</v>
      </c>
      <c r="R29" s="292"/>
      <c r="S29" s="296">
        <f t="shared" si="4"/>
        <v>-3.8997052902078666E-2</v>
      </c>
      <c r="T29" s="297">
        <f t="shared" si="5"/>
        <v>-5.6664282210827643E-3</v>
      </c>
    </row>
    <row r="31" spans="1:20" x14ac:dyDescent="0.25">
      <c r="B31" s="397" t="s">
        <v>183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</row>
    <row r="32" spans="1:20" ht="12.75" customHeight="1" x14ac:dyDescent="0.25">
      <c r="B32" s="394" t="s">
        <v>174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01"/>
      <c r="T32" s="301"/>
    </row>
    <row r="33" spans="1:20" ht="27.75" x14ac:dyDescent="0.25">
      <c r="B33" s="392" t="s">
        <v>136</v>
      </c>
      <c r="C33" s="392"/>
      <c r="D33" s="392"/>
      <c r="E33" s="392"/>
      <c r="F33" s="392"/>
      <c r="G33" s="392"/>
      <c r="H33" s="392"/>
      <c r="I33" s="392"/>
      <c r="J33" s="304" t="s">
        <v>137</v>
      </c>
      <c r="K33" s="393" t="s">
        <v>138</v>
      </c>
      <c r="L33" s="393"/>
      <c r="M33" s="393"/>
      <c r="N33" s="393"/>
      <c r="O33" s="393"/>
      <c r="P33" s="393"/>
      <c r="Q33" s="393"/>
      <c r="R33" s="305"/>
      <c r="S33" s="300" t="s">
        <v>139</v>
      </c>
      <c r="T33" s="306" t="s">
        <v>140</v>
      </c>
    </row>
    <row r="34" spans="1:20" x14ac:dyDescent="0.25">
      <c r="A34" s="47" t="s">
        <v>70</v>
      </c>
      <c r="B34" s="58" t="s">
        <v>141</v>
      </c>
      <c r="C34" s="59" t="s">
        <v>142</v>
      </c>
      <c r="D34" s="59" t="s">
        <v>143</v>
      </c>
      <c r="E34" s="59" t="s">
        <v>144</v>
      </c>
      <c r="F34" s="59" t="s">
        <v>145</v>
      </c>
      <c r="G34" s="59" t="s">
        <v>146</v>
      </c>
      <c r="H34" s="59" t="s">
        <v>147</v>
      </c>
      <c r="I34" s="59" t="s">
        <v>148</v>
      </c>
      <c r="J34" s="59">
        <v>2016</v>
      </c>
      <c r="K34" s="60" t="s">
        <v>149</v>
      </c>
      <c r="L34" s="60" t="s">
        <v>150</v>
      </c>
      <c r="M34" s="60" t="s">
        <v>151</v>
      </c>
      <c r="N34" s="60" t="s">
        <v>152</v>
      </c>
      <c r="O34" s="60" t="s">
        <v>153</v>
      </c>
      <c r="P34" s="60" t="s">
        <v>154</v>
      </c>
      <c r="Q34" s="61" t="s">
        <v>155</v>
      </c>
      <c r="R34" s="61"/>
      <c r="S34" s="61" t="s">
        <v>156</v>
      </c>
      <c r="T34" s="62" t="s">
        <v>156</v>
      </c>
    </row>
    <row r="35" spans="1:20" x14ac:dyDescent="0.25">
      <c r="A35" s="32" t="s">
        <v>175</v>
      </c>
      <c r="B35" s="290">
        <v>1.70147162629085</v>
      </c>
      <c r="C35" s="290">
        <v>1.6481291196968899</v>
      </c>
      <c r="D35" s="290">
        <v>1.6318132617902199</v>
      </c>
      <c r="E35" s="290">
        <v>1.6086528287327599</v>
      </c>
      <c r="F35" s="290">
        <v>1.75015909732959</v>
      </c>
      <c r="G35" s="290">
        <v>1.66431704301363</v>
      </c>
      <c r="H35" s="290">
        <v>1.94113514034012</v>
      </c>
      <c r="I35" s="290">
        <v>1.9016901127572901</v>
      </c>
      <c r="J35" s="42">
        <v>519</v>
      </c>
      <c r="K35" s="290">
        <f t="shared" ref="K35:Q41" si="6">+C35/B35-1</f>
        <v>-3.1350805837559004E-2</v>
      </c>
      <c r="L35" s="290">
        <f t="shared" si="6"/>
        <v>-9.8996235863307858E-3</v>
      </c>
      <c r="M35" s="290">
        <f t="shared" si="6"/>
        <v>-1.4193065836498486E-2</v>
      </c>
      <c r="N35" s="290">
        <f t="shared" si="6"/>
        <v>8.7965697799632592E-2</v>
      </c>
      <c r="O35" s="290">
        <f t="shared" si="6"/>
        <v>-4.9048143364188168E-2</v>
      </c>
      <c r="P35" s="290">
        <f t="shared" si="6"/>
        <v>0.16632533956706164</v>
      </c>
      <c r="Q35" s="290">
        <f t="shared" si="6"/>
        <v>-2.0320598377255972E-2</v>
      </c>
      <c r="R35" s="290"/>
      <c r="S35" s="294">
        <f t="shared" ref="S35:S41" si="7">+I35/B35-1</f>
        <v>0.11767371454962761</v>
      </c>
      <c r="T35" s="295">
        <f t="shared" ref="T35:T41" si="8">(1+S35)^(1/7)-1</f>
        <v>1.6019745512078076E-2</v>
      </c>
    </row>
    <row r="36" spans="1:20" x14ac:dyDescent="0.25">
      <c r="A36" s="32" t="s">
        <v>176</v>
      </c>
      <c r="B36" s="290">
        <v>1.43404023805154</v>
      </c>
      <c r="C36" s="290">
        <v>1.4825536082414299</v>
      </c>
      <c r="D36" s="290">
        <v>1.51949183223962</v>
      </c>
      <c r="E36" s="290">
        <v>1.5893673085656499</v>
      </c>
      <c r="F36" s="290">
        <v>1.6453570930041099</v>
      </c>
      <c r="G36" s="290">
        <v>1.57976429938836</v>
      </c>
      <c r="H36" s="290">
        <v>1.6376962860286799</v>
      </c>
      <c r="I36" s="290">
        <v>1.5595508505633999</v>
      </c>
      <c r="J36" s="42">
        <v>880</v>
      </c>
      <c r="K36" s="290">
        <f t="shared" si="6"/>
        <v>3.3829852819057482E-2</v>
      </c>
      <c r="L36" s="290">
        <f t="shared" si="6"/>
        <v>2.4915270377309007E-2</v>
      </c>
      <c r="M36" s="290">
        <f t="shared" si="6"/>
        <v>4.5986082217394086E-2</v>
      </c>
      <c r="N36" s="290">
        <f t="shared" si="6"/>
        <v>3.522771868825525E-2</v>
      </c>
      <c r="O36" s="290">
        <f t="shared" si="6"/>
        <v>-3.986538478160373E-2</v>
      </c>
      <c r="P36" s="290">
        <f t="shared" si="6"/>
        <v>3.6671284863665665E-2</v>
      </c>
      <c r="Q36" s="290">
        <f t="shared" si="6"/>
        <v>-4.771668357066261E-2</v>
      </c>
      <c r="R36" s="290"/>
      <c r="S36" s="294">
        <f t="shared" si="7"/>
        <v>8.7522378508983589E-2</v>
      </c>
      <c r="T36" s="295">
        <f t="shared" si="8"/>
        <v>1.2058128874982144E-2</v>
      </c>
    </row>
    <row r="37" spans="1:20" x14ac:dyDescent="0.25">
      <c r="A37" s="32" t="s">
        <v>79</v>
      </c>
      <c r="B37" s="290">
        <v>1.4226941181380499</v>
      </c>
      <c r="C37" s="290">
        <v>1.3733038995679101</v>
      </c>
      <c r="D37" s="290">
        <v>1.3741918108703799</v>
      </c>
      <c r="E37" s="290">
        <v>1.3969996983187201</v>
      </c>
      <c r="F37" s="290">
        <v>1.47160754264246</v>
      </c>
      <c r="G37" s="290">
        <v>1.4730508927792301</v>
      </c>
      <c r="H37" s="290">
        <v>1.4484898012671901</v>
      </c>
      <c r="I37" s="290">
        <v>1.45509651225793</v>
      </c>
      <c r="J37" s="42">
        <v>1889</v>
      </c>
      <c r="K37" s="290">
        <f t="shared" si="6"/>
        <v>-3.471597860738973E-2</v>
      </c>
      <c r="L37" s="290">
        <f t="shared" si="6"/>
        <v>6.4655121328138776E-4</v>
      </c>
      <c r="M37" s="290">
        <f t="shared" si="6"/>
        <v>1.6597309973703123E-2</v>
      </c>
      <c r="N37" s="290">
        <f t="shared" si="6"/>
        <v>5.340576981765266E-2</v>
      </c>
      <c r="O37" s="290">
        <f t="shared" si="6"/>
        <v>9.8079827328034774E-4</v>
      </c>
      <c r="P37" s="290">
        <f t="shared" si="6"/>
        <v>-1.6673620465142314E-2</v>
      </c>
      <c r="Q37" s="290">
        <f t="shared" si="6"/>
        <v>4.5611028707004397E-3</v>
      </c>
      <c r="R37" s="290"/>
      <c r="S37" s="294">
        <f t="shared" si="7"/>
        <v>2.2775376454277296E-2</v>
      </c>
      <c r="T37" s="295">
        <f t="shared" si="8"/>
        <v>3.2223075788653244E-3</v>
      </c>
    </row>
    <row r="38" spans="1:20" x14ac:dyDescent="0.25">
      <c r="A38" s="32" t="s">
        <v>80</v>
      </c>
      <c r="B38" s="290">
        <v>1.29385828345266</v>
      </c>
      <c r="C38" s="290">
        <v>1.27419087904231</v>
      </c>
      <c r="D38" s="290">
        <v>1.2716996478492899</v>
      </c>
      <c r="E38" s="290">
        <v>1.3069306985793201</v>
      </c>
      <c r="F38" s="290">
        <v>1.30857206431179</v>
      </c>
      <c r="G38" s="290">
        <v>1.3314973150018501</v>
      </c>
      <c r="H38" s="290">
        <v>1.32961172863588</v>
      </c>
      <c r="I38" s="290">
        <v>1.3010618398990801</v>
      </c>
      <c r="J38" s="42">
        <v>2399</v>
      </c>
      <c r="K38" s="290">
        <f t="shared" si="6"/>
        <v>-1.5200586232572144E-2</v>
      </c>
      <c r="L38" s="290">
        <f t="shared" si="6"/>
        <v>-1.9551475638347471E-3</v>
      </c>
      <c r="M38" s="290">
        <f t="shared" si="6"/>
        <v>2.7703908536589772E-2</v>
      </c>
      <c r="N38" s="290">
        <f t="shared" si="6"/>
        <v>1.2558934718223114E-3</v>
      </c>
      <c r="O38" s="290">
        <f t="shared" si="6"/>
        <v>1.7519287867510114E-2</v>
      </c>
      <c r="P38" s="290">
        <f t="shared" si="6"/>
        <v>-1.4161398184776575E-3</v>
      </c>
      <c r="Q38" s="290">
        <f t="shared" si="6"/>
        <v>-2.147235025227312E-2</v>
      </c>
      <c r="R38" s="290"/>
      <c r="S38" s="294">
        <f t="shared" si="7"/>
        <v>5.5675003503454779E-3</v>
      </c>
      <c r="T38" s="295">
        <f t="shared" si="8"/>
        <v>7.9346592860018994E-4</v>
      </c>
    </row>
    <row r="39" spans="1:20" x14ac:dyDescent="0.25">
      <c r="A39" s="32" t="s">
        <v>81</v>
      </c>
      <c r="B39" s="290">
        <v>1.25513597594617</v>
      </c>
      <c r="C39" s="290">
        <v>1.1906036563117199</v>
      </c>
      <c r="D39" s="290">
        <v>1.2430111111279201</v>
      </c>
      <c r="E39" s="290">
        <v>1.25821673887182</v>
      </c>
      <c r="F39" s="290">
        <v>1.29865059991191</v>
      </c>
      <c r="G39" s="290">
        <v>1.2366509674669699</v>
      </c>
      <c r="H39" s="290">
        <v>1.2499309650899699</v>
      </c>
      <c r="I39" s="290">
        <v>1.2009087919777499</v>
      </c>
      <c r="J39" s="42">
        <v>1750</v>
      </c>
      <c r="K39" s="290">
        <f t="shared" si="6"/>
        <v>-5.1414604370497052E-2</v>
      </c>
      <c r="L39" s="290">
        <f t="shared" si="6"/>
        <v>4.4017549029329528E-2</v>
      </c>
      <c r="M39" s="290">
        <f t="shared" si="6"/>
        <v>1.2232897685123811E-2</v>
      </c>
      <c r="N39" s="290">
        <f t="shared" si="6"/>
        <v>3.2135847339263002E-2</v>
      </c>
      <c r="O39" s="290">
        <f t="shared" si="6"/>
        <v>-4.774158072167034E-2</v>
      </c>
      <c r="P39" s="290">
        <f t="shared" si="6"/>
        <v>1.0738678877356467E-2</v>
      </c>
      <c r="Q39" s="290">
        <f t="shared" si="6"/>
        <v>-3.9219904523840166E-2</v>
      </c>
      <c r="R39" s="290"/>
      <c r="S39" s="294">
        <f t="shared" si="7"/>
        <v>-4.3204230463987359E-2</v>
      </c>
      <c r="T39" s="295">
        <f t="shared" si="8"/>
        <v>-6.2894690030881328E-3</v>
      </c>
    </row>
    <row r="40" spans="1:20" x14ac:dyDescent="0.25">
      <c r="A40" s="47" t="s">
        <v>177</v>
      </c>
      <c r="B40" s="292">
        <v>1.0290290100572601</v>
      </c>
      <c r="C40" s="292">
        <v>1.13087543521738</v>
      </c>
      <c r="D40" s="292">
        <v>1.16243833272924</v>
      </c>
      <c r="E40" s="292">
        <v>1.1341113479635101</v>
      </c>
      <c r="F40" s="292">
        <v>1.0197259745863501</v>
      </c>
      <c r="G40" s="292">
        <v>1.02298998022413</v>
      </c>
      <c r="H40" s="292">
        <v>1.1763236719474099</v>
      </c>
      <c r="I40" s="292">
        <v>1.1376239556933501</v>
      </c>
      <c r="J40" s="43">
        <v>419</v>
      </c>
      <c r="K40" s="292">
        <f t="shared" si="6"/>
        <v>9.8973327442394066E-2</v>
      </c>
      <c r="L40" s="292">
        <f t="shared" si="6"/>
        <v>2.7910145122033603E-2</v>
      </c>
      <c r="M40" s="292">
        <f t="shared" si="6"/>
        <v>-2.4368591406670359E-2</v>
      </c>
      <c r="N40" s="292">
        <f t="shared" si="6"/>
        <v>-0.10085903256550466</v>
      </c>
      <c r="O40" s="292">
        <f t="shared" si="6"/>
        <v>3.2008654473119069E-3</v>
      </c>
      <c r="P40" s="292">
        <f t="shared" si="6"/>
        <v>0.14988777474602988</v>
      </c>
      <c r="Q40" s="292">
        <f t="shared" si="6"/>
        <v>-3.2898867188477343E-2</v>
      </c>
      <c r="R40" s="292"/>
      <c r="S40" s="296">
        <f t="shared" si="7"/>
        <v>0.10553147148888176</v>
      </c>
      <c r="T40" s="297">
        <f t="shared" si="8"/>
        <v>1.443551275250643E-2</v>
      </c>
    </row>
    <row r="41" spans="1:20" x14ac:dyDescent="0.25">
      <c r="A41" s="47" t="s">
        <v>161</v>
      </c>
      <c r="B41" s="292">
        <v>1.33138628279201</v>
      </c>
      <c r="C41" s="292">
        <v>1.3070346528718</v>
      </c>
      <c r="D41" s="292">
        <v>1.3249483816813299</v>
      </c>
      <c r="E41" s="292">
        <v>1.34804226858135</v>
      </c>
      <c r="F41" s="292">
        <v>1.38921541107905</v>
      </c>
      <c r="G41" s="292">
        <v>1.3687584439137099</v>
      </c>
      <c r="H41" s="292">
        <v>1.3882927654650099</v>
      </c>
      <c r="I41" s="292">
        <v>1.3533637574903601</v>
      </c>
      <c r="J41" s="43">
        <v>7856</v>
      </c>
      <c r="K41" s="292">
        <f t="shared" si="6"/>
        <v>-1.8290431736417534E-2</v>
      </c>
      <c r="L41" s="292">
        <f t="shared" si="6"/>
        <v>1.3705626526557824E-2</v>
      </c>
      <c r="M41" s="292">
        <f t="shared" si="6"/>
        <v>1.7430027629238287E-2</v>
      </c>
      <c r="N41" s="292">
        <f t="shared" si="6"/>
        <v>3.0542916537053211E-2</v>
      </c>
      <c r="O41" s="292">
        <f t="shared" si="6"/>
        <v>-1.4725554440437993E-2</v>
      </c>
      <c r="P41" s="292">
        <f t="shared" si="6"/>
        <v>1.4271562406179772E-2</v>
      </c>
      <c r="Q41" s="292">
        <f t="shared" si="6"/>
        <v>-2.5159684501381285E-2</v>
      </c>
      <c r="R41" s="292"/>
      <c r="S41" s="296">
        <f t="shared" si="7"/>
        <v>1.6507211304792602E-2</v>
      </c>
      <c r="T41" s="297">
        <f t="shared" si="8"/>
        <v>2.3416585971927084E-3</v>
      </c>
    </row>
    <row r="43" spans="1:20" ht="12.75" customHeight="1" x14ac:dyDescent="0.25">
      <c r="B43" s="394" t="s">
        <v>178</v>
      </c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01"/>
      <c r="T43" s="301"/>
    </row>
    <row r="44" spans="1:20" ht="27.75" x14ac:dyDescent="0.25">
      <c r="B44" s="392" t="s">
        <v>136</v>
      </c>
      <c r="C44" s="392"/>
      <c r="D44" s="392"/>
      <c r="E44" s="392"/>
      <c r="F44" s="392"/>
      <c r="G44" s="392"/>
      <c r="H44" s="392"/>
      <c r="I44" s="392"/>
      <c r="J44" s="304" t="s">
        <v>163</v>
      </c>
      <c r="K44" s="393" t="s">
        <v>138</v>
      </c>
      <c r="L44" s="393"/>
      <c r="M44" s="393"/>
      <c r="N44" s="393"/>
      <c r="O44" s="393"/>
      <c r="P44" s="393"/>
      <c r="Q44" s="393"/>
      <c r="R44" s="305"/>
      <c r="S44" s="300" t="s">
        <v>139</v>
      </c>
      <c r="T44" s="306" t="s">
        <v>140</v>
      </c>
    </row>
    <row r="45" spans="1:20" x14ac:dyDescent="0.25">
      <c r="A45" s="47" t="s">
        <v>70</v>
      </c>
      <c r="B45" s="58" t="s">
        <v>141</v>
      </c>
      <c r="C45" s="59" t="s">
        <v>142</v>
      </c>
      <c r="D45" s="59" t="s">
        <v>143</v>
      </c>
      <c r="E45" s="59" t="s">
        <v>144</v>
      </c>
      <c r="F45" s="59" t="s">
        <v>145</v>
      </c>
      <c r="G45" s="59" t="s">
        <v>146</v>
      </c>
      <c r="H45" s="59" t="s">
        <v>147</v>
      </c>
      <c r="I45" s="59" t="s">
        <v>148</v>
      </c>
      <c r="J45" s="59">
        <v>2016</v>
      </c>
      <c r="K45" s="60" t="s">
        <v>149</v>
      </c>
      <c r="L45" s="60" t="s">
        <v>150</v>
      </c>
      <c r="M45" s="60" t="s">
        <v>151</v>
      </c>
      <c r="N45" s="60" t="s">
        <v>152</v>
      </c>
      <c r="O45" s="60" t="s">
        <v>153</v>
      </c>
      <c r="P45" s="60" t="s">
        <v>154</v>
      </c>
      <c r="Q45" s="61" t="s">
        <v>155</v>
      </c>
      <c r="R45" s="61"/>
      <c r="S45" s="61" t="s">
        <v>156</v>
      </c>
      <c r="T45" s="62" t="s">
        <v>156</v>
      </c>
    </row>
    <row r="46" spans="1:20" x14ac:dyDescent="0.25">
      <c r="A46" s="32" t="s">
        <v>175</v>
      </c>
      <c r="B46" s="290">
        <v>1.4950741430032399</v>
      </c>
      <c r="C46" s="290">
        <v>1.5041059071651399</v>
      </c>
      <c r="D46" s="290">
        <v>1.43711366838036</v>
      </c>
      <c r="E46" s="290">
        <v>1.4557165407608099</v>
      </c>
      <c r="F46" s="290">
        <v>1.59341572038234</v>
      </c>
      <c r="G46" s="290">
        <v>1.4530423631127201</v>
      </c>
      <c r="H46" s="290">
        <v>1.74096551200455</v>
      </c>
      <c r="I46" s="290">
        <v>1.7978484963374599</v>
      </c>
      <c r="J46" s="42">
        <v>19.248891</v>
      </c>
      <c r="K46" s="290">
        <f t="shared" ref="K46:Q52" si="9">+C46/B46-1</f>
        <v>6.0410142227176333E-3</v>
      </c>
      <c r="L46" s="290">
        <f t="shared" si="9"/>
        <v>-4.4539575614753968E-2</v>
      </c>
      <c r="M46" s="290">
        <f t="shared" si="9"/>
        <v>1.2944607507223482E-2</v>
      </c>
      <c r="N46" s="290">
        <f t="shared" si="9"/>
        <v>9.4592027888591224E-2</v>
      </c>
      <c r="O46" s="290">
        <f t="shared" si="9"/>
        <v>-8.809587822814835E-2</v>
      </c>
      <c r="P46" s="290">
        <f t="shared" si="9"/>
        <v>0.19815193018532407</v>
      </c>
      <c r="Q46" s="290">
        <f t="shared" si="9"/>
        <v>3.2673240188092478E-2</v>
      </c>
      <c r="R46" s="290"/>
      <c r="S46" s="294">
        <f t="shared" ref="S46:S52" si="10">+I46/B46-1</f>
        <v>0.20251460755385686</v>
      </c>
      <c r="T46" s="295">
        <f t="shared" ref="T46:T52" si="11">(1+S46)^(1/7)-1</f>
        <v>2.6695078205377198E-2</v>
      </c>
    </row>
    <row r="47" spans="1:20" x14ac:dyDescent="0.25">
      <c r="A47" s="32" t="s">
        <v>176</v>
      </c>
      <c r="B47" s="290">
        <v>1.3414262005855799</v>
      </c>
      <c r="C47" s="290">
        <v>1.38287127114779</v>
      </c>
      <c r="D47" s="290">
        <v>1.3933271396646101</v>
      </c>
      <c r="E47" s="290">
        <v>1.44263581315537</v>
      </c>
      <c r="F47" s="290">
        <v>1.5250256530968</v>
      </c>
      <c r="G47" s="290">
        <v>1.4448091946428001</v>
      </c>
      <c r="H47" s="290">
        <v>1.4893642144867101</v>
      </c>
      <c r="I47" s="290">
        <v>1.4095145333066801</v>
      </c>
      <c r="J47" s="42">
        <v>34.426617999999998</v>
      </c>
      <c r="K47" s="290">
        <f t="shared" si="9"/>
        <v>3.0896273342594371E-2</v>
      </c>
      <c r="L47" s="290">
        <f t="shared" si="9"/>
        <v>7.5609846953734738E-3</v>
      </c>
      <c r="M47" s="290">
        <f t="shared" si="9"/>
        <v>3.5389157425462336E-2</v>
      </c>
      <c r="N47" s="290">
        <f t="shared" si="9"/>
        <v>5.7110629855517514E-2</v>
      </c>
      <c r="O47" s="290">
        <f t="shared" si="9"/>
        <v>-5.2600071540506943E-2</v>
      </c>
      <c r="P47" s="290">
        <f t="shared" si="9"/>
        <v>3.0837995777653671E-2</v>
      </c>
      <c r="Q47" s="290">
        <f t="shared" si="9"/>
        <v>-5.3613266925141678E-2</v>
      </c>
      <c r="R47" s="290"/>
      <c r="S47" s="294">
        <f t="shared" si="10"/>
        <v>5.0758165220999185E-2</v>
      </c>
      <c r="T47" s="295">
        <f t="shared" si="11"/>
        <v>7.0982116825371033E-3</v>
      </c>
    </row>
    <row r="48" spans="1:20" x14ac:dyDescent="0.25">
      <c r="A48" s="32" t="s">
        <v>79</v>
      </c>
      <c r="B48" s="290">
        <v>1.3496177379041301</v>
      </c>
      <c r="C48" s="290">
        <v>1.3221739601902101</v>
      </c>
      <c r="D48" s="290">
        <v>1.3244857775043199</v>
      </c>
      <c r="E48" s="290">
        <v>1.33344469072826</v>
      </c>
      <c r="F48" s="290">
        <v>1.3961128741036399</v>
      </c>
      <c r="G48" s="290">
        <v>1.4154890358655701</v>
      </c>
      <c r="H48" s="290">
        <v>1.38669933232007</v>
      </c>
      <c r="I48" s="290">
        <v>1.3633784138753899</v>
      </c>
      <c r="J48" s="42">
        <v>69.445093</v>
      </c>
      <c r="K48" s="290">
        <f t="shared" si="9"/>
        <v>-2.0334482085674455E-2</v>
      </c>
      <c r="L48" s="290">
        <f t="shared" si="9"/>
        <v>1.7484970841334935E-3</v>
      </c>
      <c r="M48" s="290">
        <f t="shared" si="9"/>
        <v>6.7640690267138925E-3</v>
      </c>
      <c r="N48" s="290">
        <f t="shared" si="9"/>
        <v>4.699721241617727E-2</v>
      </c>
      <c r="O48" s="290">
        <f t="shared" si="9"/>
        <v>1.3878649872325344E-2</v>
      </c>
      <c r="P48" s="290">
        <f t="shared" si="9"/>
        <v>-2.0339050897625E-2</v>
      </c>
      <c r="Q48" s="290">
        <f t="shared" si="9"/>
        <v>-1.68175738612798E-2</v>
      </c>
      <c r="R48" s="290"/>
      <c r="S48" s="294">
        <f t="shared" si="10"/>
        <v>1.019598037636138E-2</v>
      </c>
      <c r="T48" s="295">
        <f t="shared" si="11"/>
        <v>1.4502437316017414E-3</v>
      </c>
    </row>
    <row r="49" spans="1:20" x14ac:dyDescent="0.25">
      <c r="A49" s="32" t="s">
        <v>80</v>
      </c>
      <c r="B49" s="290">
        <v>1.21718538506924</v>
      </c>
      <c r="C49" s="290">
        <v>1.2080288470835501</v>
      </c>
      <c r="D49" s="290">
        <v>1.2351947705147099</v>
      </c>
      <c r="E49" s="290">
        <v>1.2754757062208999</v>
      </c>
      <c r="F49" s="290">
        <v>1.26338519972535</v>
      </c>
      <c r="G49" s="290">
        <v>1.29073254003277</v>
      </c>
      <c r="H49" s="290">
        <v>1.2832528534902301</v>
      </c>
      <c r="I49" s="290">
        <v>1.2489172130189601</v>
      </c>
      <c r="J49" s="42">
        <v>75.132660000000001</v>
      </c>
      <c r="K49" s="290">
        <f t="shared" si="9"/>
        <v>-7.5227143687476294E-3</v>
      </c>
      <c r="L49" s="290">
        <f t="shared" si="9"/>
        <v>2.2487810201506697E-2</v>
      </c>
      <c r="M49" s="290">
        <f t="shared" si="9"/>
        <v>3.2610999226789783E-2</v>
      </c>
      <c r="N49" s="290">
        <f t="shared" si="9"/>
        <v>-9.4792134703786113E-3</v>
      </c>
      <c r="O49" s="290">
        <f t="shared" si="9"/>
        <v>2.1646082535528466E-2</v>
      </c>
      <c r="P49" s="290">
        <f t="shared" si="9"/>
        <v>-5.7949159183280363E-3</v>
      </c>
      <c r="Q49" s="290">
        <f t="shared" si="9"/>
        <v>-2.675672247903671E-2</v>
      </c>
      <c r="R49" s="290"/>
      <c r="S49" s="294">
        <f t="shared" si="10"/>
        <v>2.6069839762260294E-2</v>
      </c>
      <c r="T49" s="295">
        <f t="shared" si="11"/>
        <v>3.6833116922980746E-3</v>
      </c>
    </row>
    <row r="50" spans="1:20" x14ac:dyDescent="0.25">
      <c r="A50" s="32" t="s">
        <v>81</v>
      </c>
      <c r="B50" s="290">
        <v>1.17357639701131</v>
      </c>
      <c r="C50" s="290">
        <v>1.18788279129235</v>
      </c>
      <c r="D50" s="290">
        <v>1.1939932927017001</v>
      </c>
      <c r="E50" s="290">
        <v>1.1910126659098199</v>
      </c>
      <c r="F50" s="290">
        <v>1.2728227068614799</v>
      </c>
      <c r="G50" s="290">
        <v>1.2055653630715599</v>
      </c>
      <c r="H50" s="290">
        <v>1.24642749283652</v>
      </c>
      <c r="I50" s="290">
        <v>1.1927372811483501</v>
      </c>
      <c r="J50" s="42">
        <v>46.538097</v>
      </c>
      <c r="K50" s="290">
        <f t="shared" si="9"/>
        <v>1.2190424345166928E-2</v>
      </c>
      <c r="L50" s="290">
        <f t="shared" si="9"/>
        <v>5.1440272172831314E-3</v>
      </c>
      <c r="M50" s="290">
        <f t="shared" si="9"/>
        <v>-2.4963513698940121E-3</v>
      </c>
      <c r="N50" s="290">
        <f t="shared" si="9"/>
        <v>6.8689480215699428E-2</v>
      </c>
      <c r="O50" s="290">
        <f t="shared" si="9"/>
        <v>-5.2841093600351274E-2</v>
      </c>
      <c r="P50" s="290">
        <f t="shared" si="9"/>
        <v>3.3894578441479695E-2</v>
      </c>
      <c r="Q50" s="290">
        <f t="shared" si="9"/>
        <v>-4.307527874404149E-2</v>
      </c>
      <c r="R50" s="290"/>
      <c r="S50" s="294">
        <f t="shared" si="10"/>
        <v>1.6326916752787524E-2</v>
      </c>
      <c r="T50" s="295">
        <f t="shared" si="11"/>
        <v>2.3162592300756124E-3</v>
      </c>
    </row>
    <row r="51" spans="1:20" x14ac:dyDescent="0.25">
      <c r="A51" s="47" t="s">
        <v>177</v>
      </c>
      <c r="B51" s="292">
        <v>1.0254949214128799</v>
      </c>
      <c r="C51" s="292">
        <v>1.0357297480687799</v>
      </c>
      <c r="D51" s="292">
        <v>1.0924199140933299</v>
      </c>
      <c r="E51" s="292">
        <v>1.0452915493264701</v>
      </c>
      <c r="F51" s="292">
        <v>1.03699663426399</v>
      </c>
      <c r="G51" s="292">
        <v>0.98130143685764304</v>
      </c>
      <c r="H51" s="292">
        <v>1.1705141362212499</v>
      </c>
      <c r="I51" s="292">
        <v>1.08017528676453</v>
      </c>
      <c r="J51" s="43">
        <v>10.587071999999999</v>
      </c>
      <c r="K51" s="292">
        <f t="shared" si="9"/>
        <v>9.9803777104998659E-3</v>
      </c>
      <c r="L51" s="292">
        <f t="shared" si="9"/>
        <v>5.4734515572478548E-2</v>
      </c>
      <c r="M51" s="292">
        <f t="shared" si="9"/>
        <v>-4.3141253797057355E-2</v>
      </c>
      <c r="N51" s="292">
        <f t="shared" si="9"/>
        <v>-7.9355038006619916E-3</v>
      </c>
      <c r="O51" s="292">
        <f t="shared" si="9"/>
        <v>-5.3708175673951697E-2</v>
      </c>
      <c r="P51" s="292">
        <f t="shared" si="9"/>
        <v>0.1928181211774338</v>
      </c>
      <c r="Q51" s="292">
        <f t="shared" si="9"/>
        <v>-7.7178776967494978E-2</v>
      </c>
      <c r="R51" s="292"/>
      <c r="S51" s="296">
        <f t="shared" si="10"/>
        <v>5.3320951873963462E-2</v>
      </c>
      <c r="T51" s="297">
        <f t="shared" si="11"/>
        <v>7.4487455243468226E-3</v>
      </c>
    </row>
    <row r="52" spans="1:20" x14ac:dyDescent="0.25">
      <c r="A52" s="47" t="s">
        <v>161</v>
      </c>
      <c r="B52" s="292">
        <v>1.26691815649535</v>
      </c>
      <c r="C52" s="292">
        <v>1.2690620378617601</v>
      </c>
      <c r="D52" s="292">
        <v>1.2789474909447001</v>
      </c>
      <c r="E52" s="292">
        <v>1.29695845620985</v>
      </c>
      <c r="F52" s="292">
        <v>1.34910344409004</v>
      </c>
      <c r="G52" s="292">
        <v>1.32729752910301</v>
      </c>
      <c r="H52" s="292">
        <v>1.3511068867576801</v>
      </c>
      <c r="I52" s="292">
        <v>1.30933418456526</v>
      </c>
      <c r="J52" s="43">
        <v>255.37843100000001</v>
      </c>
      <c r="K52" s="292">
        <f t="shared" si="9"/>
        <v>1.6922019432894508E-3</v>
      </c>
      <c r="L52" s="292">
        <f t="shared" si="9"/>
        <v>7.7895743375917537E-3</v>
      </c>
      <c r="M52" s="292">
        <f t="shared" si="9"/>
        <v>1.4082646389060205E-2</v>
      </c>
      <c r="N52" s="292">
        <f t="shared" si="9"/>
        <v>4.020559612416208E-2</v>
      </c>
      <c r="O52" s="292">
        <f t="shared" si="9"/>
        <v>-1.616326389392464E-2</v>
      </c>
      <c r="P52" s="292">
        <f t="shared" si="9"/>
        <v>1.7938221937895404E-2</v>
      </c>
      <c r="Q52" s="292">
        <f t="shared" si="9"/>
        <v>-3.0917392696194645E-2</v>
      </c>
      <c r="R52" s="292"/>
      <c r="S52" s="296">
        <f t="shared" si="10"/>
        <v>3.3479690738069889E-2</v>
      </c>
      <c r="T52" s="297">
        <f t="shared" si="11"/>
        <v>4.7155762128705536E-3</v>
      </c>
    </row>
  </sheetData>
  <mergeCells count="20">
    <mergeCell ref="B1:R1"/>
    <mergeCell ref="B2:R2"/>
    <mergeCell ref="B3:R3"/>
    <mergeCell ref="B4:R4"/>
    <mergeCell ref="B5:R5"/>
    <mergeCell ref="B6:R6"/>
    <mergeCell ref="B8:R8"/>
    <mergeCell ref="B9:R9"/>
    <mergeCell ref="B10:I10"/>
    <mergeCell ref="K10:Q10"/>
    <mergeCell ref="B20:R20"/>
    <mergeCell ref="B21:I21"/>
    <mergeCell ref="K21:Q21"/>
    <mergeCell ref="B31:R31"/>
    <mergeCell ref="B32:R32"/>
    <mergeCell ref="B33:I33"/>
    <mergeCell ref="K33:Q33"/>
    <mergeCell ref="B43:R43"/>
    <mergeCell ref="B44:I44"/>
    <mergeCell ref="K44:Q44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52"/>
  <sheetViews>
    <sheetView showGridLines="0" zoomScaleNormal="100" workbookViewId="0"/>
  </sheetViews>
  <sheetFormatPr defaultColWidth="8.5703125" defaultRowHeight="15" x14ac:dyDescent="0.25"/>
  <cols>
    <col min="1" max="1" width="12" style="32" customWidth="1"/>
    <col min="2" max="9" width="8.5703125" style="5"/>
    <col min="10" max="10" width="10.28515625" style="5" customWidth="1"/>
    <col min="11" max="17" width="8.5703125" style="5"/>
    <col min="18" max="18" width="4.7109375" style="5" customWidth="1"/>
    <col min="19" max="19" width="9.85546875" style="5" customWidth="1"/>
    <col min="20" max="1024" width="8.5703125" style="5"/>
  </cols>
  <sheetData>
    <row r="1" spans="1:20" x14ac:dyDescent="0.25">
      <c r="B1" s="398" t="s">
        <v>308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1:20" x14ac:dyDescent="0.25">
      <c r="B2" s="395" t="s">
        <v>54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20" x14ac:dyDescent="0.25">
      <c r="B3" s="399" t="s">
        <v>172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1:20" x14ac:dyDescent="0.25">
      <c r="B4" s="384" t="s">
        <v>133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</row>
    <row r="5" spans="1:20" x14ac:dyDescent="0.25">
      <c r="B5" s="384" t="s">
        <v>134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</row>
    <row r="6" spans="1:20" x14ac:dyDescent="0.25">
      <c r="B6" s="384" t="s">
        <v>57</v>
      </c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</row>
    <row r="7" spans="1:20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0" x14ac:dyDescent="0.25">
      <c r="B8" s="397" t="s">
        <v>184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</row>
    <row r="9" spans="1:20" ht="12.75" customHeight="1" x14ac:dyDescent="0.25">
      <c r="B9" s="394" t="s">
        <v>174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01"/>
      <c r="T9" s="301"/>
    </row>
    <row r="10" spans="1:20" ht="27.75" x14ac:dyDescent="0.25">
      <c r="B10" s="392" t="s">
        <v>136</v>
      </c>
      <c r="C10" s="392"/>
      <c r="D10" s="392"/>
      <c r="E10" s="392"/>
      <c r="F10" s="392"/>
      <c r="G10" s="392"/>
      <c r="H10" s="392"/>
      <c r="I10" s="392"/>
      <c r="J10" s="304" t="s">
        <v>137</v>
      </c>
      <c r="K10" s="393" t="s">
        <v>138</v>
      </c>
      <c r="L10" s="393"/>
      <c r="M10" s="393"/>
      <c r="N10" s="393"/>
      <c r="O10" s="393"/>
      <c r="P10" s="393"/>
      <c r="Q10" s="393"/>
      <c r="R10" s="305"/>
      <c r="S10" s="300" t="s">
        <v>139</v>
      </c>
      <c r="T10" s="306" t="s">
        <v>140</v>
      </c>
    </row>
    <row r="11" spans="1:20" x14ac:dyDescent="0.25">
      <c r="A11" s="47" t="s">
        <v>70</v>
      </c>
      <c r="B11" s="58" t="s">
        <v>141</v>
      </c>
      <c r="C11" s="59" t="s">
        <v>142</v>
      </c>
      <c r="D11" s="59" t="s">
        <v>143</v>
      </c>
      <c r="E11" s="59" t="s">
        <v>144</v>
      </c>
      <c r="F11" s="59" t="s">
        <v>145</v>
      </c>
      <c r="G11" s="59" t="s">
        <v>146</v>
      </c>
      <c r="H11" s="59" t="s">
        <v>147</v>
      </c>
      <c r="I11" s="59" t="s">
        <v>148</v>
      </c>
      <c r="J11" s="59">
        <v>2016</v>
      </c>
      <c r="K11" s="60" t="s">
        <v>149</v>
      </c>
      <c r="L11" s="60" t="s">
        <v>150</v>
      </c>
      <c r="M11" s="60" t="s">
        <v>151</v>
      </c>
      <c r="N11" s="60" t="s">
        <v>152</v>
      </c>
      <c r="O11" s="60" t="s">
        <v>153</v>
      </c>
      <c r="P11" s="60" t="s">
        <v>154</v>
      </c>
      <c r="Q11" s="61" t="s">
        <v>155</v>
      </c>
      <c r="R11" s="61"/>
      <c r="S11" s="61" t="s">
        <v>156</v>
      </c>
      <c r="T11" s="62" t="s">
        <v>156</v>
      </c>
    </row>
    <row r="12" spans="1:20" x14ac:dyDescent="0.25">
      <c r="A12" s="32" t="s">
        <v>175</v>
      </c>
      <c r="B12" s="290">
        <v>1.2136067324384701</v>
      </c>
      <c r="C12" s="290">
        <v>0.88730150098312599</v>
      </c>
      <c r="D12" s="290">
        <v>0.97781084595410495</v>
      </c>
      <c r="E12" s="290">
        <v>0.90667211025426597</v>
      </c>
      <c r="F12" s="290">
        <v>0.97166101982028297</v>
      </c>
      <c r="G12" s="290">
        <v>1.0482070207624801</v>
      </c>
      <c r="H12" s="290">
        <v>0.93214339496221599</v>
      </c>
      <c r="I12" s="290">
        <v>1.0557282847584999</v>
      </c>
      <c r="J12" s="42">
        <v>91</v>
      </c>
      <c r="K12" s="290">
        <f t="shared" ref="K12:Q18" si="0">+C12/B12-1</f>
        <v>-0.26887229835954107</v>
      </c>
      <c r="L12" s="290">
        <f t="shared" si="0"/>
        <v>0.1020051750962836</v>
      </c>
      <c r="M12" s="290">
        <f t="shared" si="0"/>
        <v>-7.2753064658865552E-2</v>
      </c>
      <c r="N12" s="290">
        <f t="shared" si="0"/>
        <v>7.1678514019573925E-2</v>
      </c>
      <c r="O12" s="290">
        <f t="shared" si="0"/>
        <v>7.8778503388306165E-2</v>
      </c>
      <c r="P12" s="290">
        <f t="shared" si="0"/>
        <v>-0.11072586187777855</v>
      </c>
      <c r="Q12" s="290">
        <f t="shared" si="0"/>
        <v>0.13258141447356753</v>
      </c>
      <c r="R12" s="290"/>
      <c r="S12" s="294">
        <f t="shared" ref="S12:S18" si="1">+I12/B12-1</f>
        <v>-0.13009028663078437</v>
      </c>
      <c r="T12" s="295">
        <f t="shared" ref="T12:T18" si="2">(1+S12)^(1/7)-1</f>
        <v>-1.9712523736227228E-2</v>
      </c>
    </row>
    <row r="13" spans="1:20" x14ac:dyDescent="0.25">
      <c r="A13" s="32" t="s">
        <v>176</v>
      </c>
      <c r="B13" s="290">
        <v>0.92051648553656595</v>
      </c>
      <c r="C13" s="290">
        <v>0.94054448176889305</v>
      </c>
      <c r="D13" s="290">
        <v>0.97284956364378405</v>
      </c>
      <c r="E13" s="290">
        <v>0.91767157637671604</v>
      </c>
      <c r="F13" s="290">
        <v>0.91024594396220204</v>
      </c>
      <c r="G13" s="290">
        <v>1.09664128659295</v>
      </c>
      <c r="H13" s="290">
        <v>1.0360671403842301</v>
      </c>
      <c r="I13" s="290">
        <v>0.95526600497176495</v>
      </c>
      <c r="J13" s="42">
        <v>341</v>
      </c>
      <c r="K13" s="290">
        <f t="shared" si="0"/>
        <v>2.1757346605968619E-2</v>
      </c>
      <c r="L13" s="290">
        <f t="shared" si="0"/>
        <v>3.434721323773493E-2</v>
      </c>
      <c r="M13" s="290">
        <f t="shared" si="0"/>
        <v>-5.6717903085036325E-2</v>
      </c>
      <c r="N13" s="290">
        <f t="shared" si="0"/>
        <v>-8.0918191275280993E-3</v>
      </c>
      <c r="O13" s="290">
        <f t="shared" si="0"/>
        <v>0.20477470277910736</v>
      </c>
      <c r="P13" s="290">
        <f t="shared" si="0"/>
        <v>-5.5236062100955552E-2</v>
      </c>
      <c r="Q13" s="290">
        <f t="shared" si="0"/>
        <v>-7.7988319736209122E-2</v>
      </c>
      <c r="R13" s="290"/>
      <c r="S13" s="294">
        <f t="shared" si="1"/>
        <v>3.7750024014989281E-2</v>
      </c>
      <c r="T13" s="295">
        <f t="shared" si="2"/>
        <v>5.3075972370233426E-3</v>
      </c>
    </row>
    <row r="14" spans="1:20" x14ac:dyDescent="0.25">
      <c r="A14" s="32" t="s">
        <v>79</v>
      </c>
      <c r="B14" s="290">
        <v>0.91923441018230001</v>
      </c>
      <c r="C14" s="290">
        <v>0.88816276220689105</v>
      </c>
      <c r="D14" s="290">
        <v>0.87287447911958005</v>
      </c>
      <c r="E14" s="290">
        <v>0.98014441843384303</v>
      </c>
      <c r="F14" s="290">
        <v>1.0255221960782499</v>
      </c>
      <c r="G14" s="290">
        <v>1.07128709988607</v>
      </c>
      <c r="H14" s="290">
        <v>0.90601888262617503</v>
      </c>
      <c r="I14" s="290">
        <v>0.87195977916321799</v>
      </c>
      <c r="J14" s="42">
        <v>487</v>
      </c>
      <c r="K14" s="290">
        <f t="shared" si="0"/>
        <v>-3.3801658892694153E-2</v>
      </c>
      <c r="L14" s="290">
        <f t="shared" si="0"/>
        <v>-1.7213379954506225E-2</v>
      </c>
      <c r="M14" s="290">
        <f t="shared" si="0"/>
        <v>0.12289274332142264</v>
      </c>
      <c r="N14" s="290">
        <f t="shared" si="0"/>
        <v>4.6297032142381012E-2</v>
      </c>
      <c r="O14" s="290">
        <f t="shared" si="0"/>
        <v>4.4625951522874852E-2</v>
      </c>
      <c r="P14" s="290">
        <f t="shared" si="0"/>
        <v>-0.15427070602966375</v>
      </c>
      <c r="Q14" s="290">
        <f t="shared" si="0"/>
        <v>-3.7592045945260777E-2</v>
      </c>
      <c r="R14" s="290"/>
      <c r="S14" s="294">
        <f t="shared" si="1"/>
        <v>-5.1428265190493261E-2</v>
      </c>
      <c r="T14" s="295">
        <f t="shared" si="2"/>
        <v>-7.5141781554127762E-3</v>
      </c>
    </row>
    <row r="15" spans="1:20" x14ac:dyDescent="0.25">
      <c r="A15" s="32" t="s">
        <v>80</v>
      </c>
      <c r="B15" s="290">
        <v>0.88194380576519804</v>
      </c>
      <c r="C15" s="290">
        <v>1.02349283162121</v>
      </c>
      <c r="D15" s="290">
        <v>1.06537172175088</v>
      </c>
      <c r="E15" s="290">
        <v>1.0494576265020501</v>
      </c>
      <c r="F15" s="290">
        <v>1.0836663700318301</v>
      </c>
      <c r="G15" s="290">
        <v>0.99834207468893399</v>
      </c>
      <c r="H15" s="290">
        <v>1.0434712912625499</v>
      </c>
      <c r="I15" s="290">
        <v>0.96386032557989298</v>
      </c>
      <c r="J15" s="42">
        <v>432</v>
      </c>
      <c r="K15" s="290">
        <f t="shared" si="0"/>
        <v>0.16049664948119924</v>
      </c>
      <c r="L15" s="290">
        <f t="shared" si="0"/>
        <v>4.0917619387068838E-2</v>
      </c>
      <c r="M15" s="290">
        <f t="shared" si="0"/>
        <v>-1.4937598702803867E-2</v>
      </c>
      <c r="N15" s="290">
        <f t="shared" si="0"/>
        <v>3.259659338872134E-2</v>
      </c>
      <c r="O15" s="290">
        <f t="shared" si="0"/>
        <v>-7.8736682896591081E-2</v>
      </c>
      <c r="P15" s="290">
        <f t="shared" si="0"/>
        <v>4.5204161697459666E-2</v>
      </c>
      <c r="Q15" s="290">
        <f t="shared" si="0"/>
        <v>-7.6294351698293017E-2</v>
      </c>
      <c r="R15" s="290"/>
      <c r="S15" s="294">
        <f t="shared" si="1"/>
        <v>9.2881790516825546E-2</v>
      </c>
      <c r="T15" s="295">
        <f t="shared" si="2"/>
        <v>1.2769131062662975E-2</v>
      </c>
    </row>
    <row r="16" spans="1:20" x14ac:dyDescent="0.25">
      <c r="A16" s="32" t="s">
        <v>81</v>
      </c>
      <c r="B16" s="290">
        <v>1.025945999076</v>
      </c>
      <c r="C16" s="290">
        <v>1.0345977573277401</v>
      </c>
      <c r="D16" s="290">
        <v>1.0248901720696499</v>
      </c>
      <c r="E16" s="290">
        <v>1.0000219098080401</v>
      </c>
      <c r="F16" s="290">
        <v>1.07589103961651</v>
      </c>
      <c r="G16" s="290">
        <v>1.0571219343544001</v>
      </c>
      <c r="H16" s="290">
        <v>1.1295802812801301</v>
      </c>
      <c r="I16" s="290">
        <v>1.11054067449238</v>
      </c>
      <c r="J16" s="42">
        <v>323</v>
      </c>
      <c r="K16" s="290">
        <f t="shared" si="0"/>
        <v>8.4329567633500968E-3</v>
      </c>
      <c r="L16" s="290">
        <f t="shared" si="0"/>
        <v>-9.3829560226031949E-3</v>
      </c>
      <c r="M16" s="290">
        <f t="shared" si="0"/>
        <v>-2.4264319182016547E-2</v>
      </c>
      <c r="N16" s="290">
        <f t="shared" si="0"/>
        <v>7.5867467566819169E-2</v>
      </c>
      <c r="O16" s="290">
        <f t="shared" si="0"/>
        <v>-1.7445172950599108E-2</v>
      </c>
      <c r="P16" s="290">
        <f t="shared" si="0"/>
        <v>6.8543036116246459E-2</v>
      </c>
      <c r="Q16" s="290">
        <f t="shared" si="0"/>
        <v>-1.6855470216045942E-2</v>
      </c>
      <c r="R16" s="290"/>
      <c r="S16" s="294">
        <f t="shared" si="1"/>
        <v>8.2455290524616975E-2</v>
      </c>
      <c r="T16" s="295">
        <f t="shared" si="2"/>
        <v>1.138314015158759E-2</v>
      </c>
    </row>
    <row r="17" spans="1:20" x14ac:dyDescent="0.25">
      <c r="A17" s="47" t="s">
        <v>177</v>
      </c>
      <c r="B17" s="292">
        <v>0.84972294648562396</v>
      </c>
      <c r="C17" s="292">
        <v>0.87753923348297702</v>
      </c>
      <c r="D17" s="292">
        <v>0.93969026133074596</v>
      </c>
      <c r="E17" s="292">
        <v>0.90513747708451298</v>
      </c>
      <c r="F17" s="292">
        <v>0.892605535185926</v>
      </c>
      <c r="G17" s="292">
        <v>0.92278871391259698</v>
      </c>
      <c r="H17" s="292">
        <v>0.95030326948631805</v>
      </c>
      <c r="I17" s="292">
        <v>0.87737945116853</v>
      </c>
      <c r="J17" s="43">
        <v>153</v>
      </c>
      <c r="K17" s="292">
        <f t="shared" si="0"/>
        <v>3.2735713578641912E-2</v>
      </c>
      <c r="L17" s="292">
        <f t="shared" si="0"/>
        <v>7.0824215575057359E-2</v>
      </c>
      <c r="M17" s="292">
        <f t="shared" si="0"/>
        <v>-3.6770397298042545E-2</v>
      </c>
      <c r="N17" s="292">
        <f t="shared" si="0"/>
        <v>-1.384534638754864E-2</v>
      </c>
      <c r="O17" s="292">
        <f t="shared" si="0"/>
        <v>3.3814689173290891E-2</v>
      </c>
      <c r="P17" s="292">
        <f t="shared" si="0"/>
        <v>2.9816744785553517E-2</v>
      </c>
      <c r="Q17" s="292">
        <f t="shared" si="0"/>
        <v>-7.6737417053407198E-2</v>
      </c>
      <c r="R17" s="292"/>
      <c r="S17" s="296">
        <f t="shared" si="1"/>
        <v>3.2547673094260654E-2</v>
      </c>
      <c r="T17" s="297">
        <f t="shared" si="2"/>
        <v>4.5860865210916035E-3</v>
      </c>
    </row>
    <row r="18" spans="1:20" x14ac:dyDescent="0.25">
      <c r="A18" s="47" t="s">
        <v>161</v>
      </c>
      <c r="B18" s="292">
        <v>0.93403591169058298</v>
      </c>
      <c r="C18" s="292">
        <v>0.95099095243316201</v>
      </c>
      <c r="D18" s="292">
        <v>0.97161278846955301</v>
      </c>
      <c r="E18" s="292">
        <v>0.97648341179682596</v>
      </c>
      <c r="F18" s="292">
        <v>1.0083546537102599</v>
      </c>
      <c r="G18" s="292">
        <v>1.04242553602286</v>
      </c>
      <c r="H18" s="292">
        <v>1.0011410840568999</v>
      </c>
      <c r="I18" s="292">
        <v>0.95399368111771998</v>
      </c>
      <c r="J18" s="43">
        <v>1827</v>
      </c>
      <c r="K18" s="292">
        <f t="shared" si="0"/>
        <v>1.815245059677717E-2</v>
      </c>
      <c r="L18" s="292">
        <f t="shared" si="0"/>
        <v>2.1684576476389106E-2</v>
      </c>
      <c r="M18" s="292">
        <f t="shared" si="0"/>
        <v>5.0129263273128721E-3</v>
      </c>
      <c r="N18" s="292">
        <f t="shared" si="0"/>
        <v>3.2638795015255573E-2</v>
      </c>
      <c r="O18" s="292">
        <f t="shared" si="0"/>
        <v>3.3788590340943614E-2</v>
      </c>
      <c r="P18" s="292">
        <f t="shared" si="0"/>
        <v>-3.9604221634354397E-2</v>
      </c>
      <c r="Q18" s="292">
        <f t="shared" si="0"/>
        <v>-4.7093665108743354E-2</v>
      </c>
      <c r="R18" s="292"/>
      <c r="S18" s="296">
        <f t="shared" si="1"/>
        <v>2.1367239928723913E-2</v>
      </c>
      <c r="T18" s="297">
        <f t="shared" si="2"/>
        <v>3.024874445398229E-3</v>
      </c>
    </row>
    <row r="19" spans="1:20" x14ac:dyDescent="0.25">
      <c r="A19" s="63"/>
      <c r="B19" s="50"/>
      <c r="C19" s="50"/>
      <c r="D19" s="50"/>
      <c r="E19" s="50"/>
      <c r="F19" s="50"/>
      <c r="G19" s="50"/>
      <c r="H19" s="50"/>
      <c r="I19" s="50"/>
      <c r="J19" s="64"/>
      <c r="K19" s="50"/>
      <c r="L19" s="50"/>
      <c r="M19" s="50"/>
      <c r="N19" s="50"/>
      <c r="O19" s="50"/>
      <c r="P19" s="50"/>
      <c r="Q19" s="50"/>
      <c r="R19" s="51"/>
      <c r="S19" s="52"/>
      <c r="T19" s="179"/>
    </row>
    <row r="20" spans="1:20" ht="12.75" customHeight="1" x14ac:dyDescent="0.25">
      <c r="B20" s="394" t="s">
        <v>178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01"/>
      <c r="T20" s="301"/>
    </row>
    <row r="21" spans="1:20" ht="27.75" x14ac:dyDescent="0.25">
      <c r="B21" s="392" t="s">
        <v>136</v>
      </c>
      <c r="C21" s="392"/>
      <c r="D21" s="392"/>
      <c r="E21" s="392"/>
      <c r="F21" s="392"/>
      <c r="G21" s="392"/>
      <c r="H21" s="392"/>
      <c r="I21" s="392"/>
      <c r="J21" s="304" t="s">
        <v>163</v>
      </c>
      <c r="K21" s="393" t="s">
        <v>138</v>
      </c>
      <c r="L21" s="393"/>
      <c r="M21" s="393"/>
      <c r="N21" s="393"/>
      <c r="O21" s="393"/>
      <c r="P21" s="393"/>
      <c r="Q21" s="393"/>
      <c r="R21" s="305"/>
      <c r="S21" s="300" t="s">
        <v>139</v>
      </c>
      <c r="T21" s="306" t="s">
        <v>140</v>
      </c>
    </row>
    <row r="22" spans="1:20" x14ac:dyDescent="0.25">
      <c r="A22" s="47" t="s">
        <v>70</v>
      </c>
      <c r="B22" s="58" t="s">
        <v>141</v>
      </c>
      <c r="C22" s="59" t="s">
        <v>142</v>
      </c>
      <c r="D22" s="59" t="s">
        <v>143</v>
      </c>
      <c r="E22" s="59" t="s">
        <v>144</v>
      </c>
      <c r="F22" s="59" t="s">
        <v>145</v>
      </c>
      <c r="G22" s="59" t="s">
        <v>146</v>
      </c>
      <c r="H22" s="59" t="s">
        <v>147</v>
      </c>
      <c r="I22" s="59" t="s">
        <v>148</v>
      </c>
      <c r="J22" s="59">
        <v>2016</v>
      </c>
      <c r="K22" s="60" t="s">
        <v>149</v>
      </c>
      <c r="L22" s="60" t="s">
        <v>150</v>
      </c>
      <c r="M22" s="60" t="s">
        <v>151</v>
      </c>
      <c r="N22" s="60" t="s">
        <v>152</v>
      </c>
      <c r="O22" s="60" t="s">
        <v>153</v>
      </c>
      <c r="P22" s="60" t="s">
        <v>154</v>
      </c>
      <c r="Q22" s="61" t="s">
        <v>155</v>
      </c>
      <c r="R22" s="61"/>
      <c r="S22" s="61" t="s">
        <v>156</v>
      </c>
      <c r="T22" s="62" t="s">
        <v>156</v>
      </c>
    </row>
    <row r="23" spans="1:20" x14ac:dyDescent="0.25">
      <c r="A23" s="32" t="s">
        <v>175</v>
      </c>
      <c r="B23" s="290">
        <v>1.19827728422587</v>
      </c>
      <c r="C23" s="290">
        <v>0.835632065900069</v>
      </c>
      <c r="D23" s="290">
        <v>0.95349311006065396</v>
      </c>
      <c r="E23" s="290">
        <v>1.1025419837210899</v>
      </c>
      <c r="F23" s="290">
        <v>0.77912945420407198</v>
      </c>
      <c r="G23" s="290">
        <v>0.90801178097481905</v>
      </c>
      <c r="H23" s="290">
        <v>0.88087812913905394</v>
      </c>
      <c r="I23" s="290">
        <v>0.93888161361849198</v>
      </c>
      <c r="J23" s="42">
        <v>13.622636</v>
      </c>
      <c r="K23" s="290">
        <f t="shared" ref="K23:Q29" si="3">+C23/B23-1</f>
        <v>-0.30263881582306951</v>
      </c>
      <c r="L23" s="290">
        <f t="shared" si="3"/>
        <v>0.14104418555747444</v>
      </c>
      <c r="M23" s="290">
        <f t="shared" si="3"/>
        <v>0.15631877366261682</v>
      </c>
      <c r="N23" s="290">
        <f t="shared" si="3"/>
        <v>-0.29333352769524246</v>
      </c>
      <c r="O23" s="290">
        <f t="shared" si="3"/>
        <v>0.16541837312826035</v>
      </c>
      <c r="P23" s="290">
        <f t="shared" si="3"/>
        <v>-2.9882488756517112E-2</v>
      </c>
      <c r="Q23" s="290">
        <f t="shared" si="3"/>
        <v>6.5847343191650198E-2</v>
      </c>
      <c r="R23" s="290"/>
      <c r="S23" s="294">
        <f t="shared" ref="S23:S29" si="4">+I23/B23-1</f>
        <v>-0.21647382790449621</v>
      </c>
      <c r="T23" s="295">
        <f t="shared" ref="T23:T29" si="5">(1+S23)^(1/7)-1</f>
        <v>-3.4249844323190337E-2</v>
      </c>
    </row>
    <row r="24" spans="1:20" x14ac:dyDescent="0.25">
      <c r="A24" s="32" t="s">
        <v>176</v>
      </c>
      <c r="B24" s="290">
        <v>0.952625053288506</v>
      </c>
      <c r="C24" s="290">
        <v>0.90287211511015897</v>
      </c>
      <c r="D24" s="290">
        <v>0.82661274310819599</v>
      </c>
      <c r="E24" s="290">
        <v>0.98911121644819699</v>
      </c>
      <c r="F24" s="290">
        <v>0.82941370067952103</v>
      </c>
      <c r="G24" s="290">
        <v>1.0034846862017699</v>
      </c>
      <c r="H24" s="290">
        <v>0.93922245266800397</v>
      </c>
      <c r="I24" s="290">
        <v>0.87052801297710303</v>
      </c>
      <c r="J24" s="42">
        <v>58.915768</v>
      </c>
      <c r="K24" s="290">
        <f t="shared" si="3"/>
        <v>-5.2227198945269726E-2</v>
      </c>
      <c r="L24" s="290">
        <f t="shared" si="3"/>
        <v>-8.4463093638304065E-2</v>
      </c>
      <c r="M24" s="290">
        <f t="shared" si="3"/>
        <v>0.19658355704629082</v>
      </c>
      <c r="N24" s="290">
        <f t="shared" si="3"/>
        <v>-0.16145557052940351</v>
      </c>
      <c r="O24" s="290">
        <f t="shared" si="3"/>
        <v>0.20987232954994139</v>
      </c>
      <c r="P24" s="290">
        <f t="shared" si="3"/>
        <v>-6.4039077444221992E-2</v>
      </c>
      <c r="Q24" s="290">
        <f t="shared" si="3"/>
        <v>-7.3139690704543958E-2</v>
      </c>
      <c r="R24" s="290"/>
      <c r="S24" s="294">
        <f t="shared" si="4"/>
        <v>-8.6179803930203303E-2</v>
      </c>
      <c r="T24" s="295">
        <f t="shared" si="5"/>
        <v>-1.279197094106066E-2</v>
      </c>
    </row>
    <row r="25" spans="1:20" x14ac:dyDescent="0.25">
      <c r="A25" s="32" t="s">
        <v>79</v>
      </c>
      <c r="B25" s="290">
        <v>0.89531815312242002</v>
      </c>
      <c r="C25" s="290">
        <v>0.77919923602979402</v>
      </c>
      <c r="D25" s="290">
        <v>0.83926661799718605</v>
      </c>
      <c r="E25" s="290">
        <v>0.95074681070118106</v>
      </c>
      <c r="F25" s="290">
        <v>0.94756519280999196</v>
      </c>
      <c r="G25" s="290">
        <v>0.94254651039216897</v>
      </c>
      <c r="H25" s="290">
        <v>0.845747148971431</v>
      </c>
      <c r="I25" s="290">
        <v>0.79973394068211601</v>
      </c>
      <c r="J25" s="42">
        <v>84.200958</v>
      </c>
      <c r="K25" s="290">
        <f t="shared" si="3"/>
        <v>-0.12969570279309262</v>
      </c>
      <c r="L25" s="290">
        <f t="shared" si="3"/>
        <v>7.7088604800807703E-2</v>
      </c>
      <c r="M25" s="290">
        <f t="shared" si="3"/>
        <v>0.13283048594263147</v>
      </c>
      <c r="N25" s="290">
        <f t="shared" si="3"/>
        <v>-3.3464407720101841E-3</v>
      </c>
      <c r="O25" s="290">
        <f t="shared" si="3"/>
        <v>-5.2963980271797384E-3</v>
      </c>
      <c r="P25" s="290">
        <f t="shared" si="3"/>
        <v>-0.1026998247338079</v>
      </c>
      <c r="Q25" s="290">
        <f t="shared" si="3"/>
        <v>-5.4405395685075297E-2</v>
      </c>
      <c r="R25" s="290"/>
      <c r="S25" s="294">
        <f t="shared" si="4"/>
        <v>-0.10676005183962178</v>
      </c>
      <c r="T25" s="295">
        <f t="shared" si="5"/>
        <v>-1.5999207421665051E-2</v>
      </c>
    </row>
    <row r="26" spans="1:20" x14ac:dyDescent="0.25">
      <c r="A26" s="32" t="s">
        <v>80</v>
      </c>
      <c r="B26" s="290">
        <v>0.80029953558090705</v>
      </c>
      <c r="C26" s="290">
        <v>0.98867027249742301</v>
      </c>
      <c r="D26" s="290">
        <v>1.0617102093266499</v>
      </c>
      <c r="E26" s="290">
        <v>1.0362828448116801</v>
      </c>
      <c r="F26" s="290">
        <v>1.08909755804945</v>
      </c>
      <c r="G26" s="290">
        <v>1.0316038881729701</v>
      </c>
      <c r="H26" s="290">
        <v>0.96606147121251396</v>
      </c>
      <c r="I26" s="290">
        <v>0.89156501165572499</v>
      </c>
      <c r="J26" s="42">
        <v>78.244797000000005</v>
      </c>
      <c r="K26" s="290">
        <f t="shared" si="3"/>
        <v>0.23537529205209995</v>
      </c>
      <c r="L26" s="290">
        <f t="shared" si="3"/>
        <v>7.3876942455976646E-2</v>
      </c>
      <c r="M26" s="290">
        <f t="shared" si="3"/>
        <v>-2.3949439584928012E-2</v>
      </c>
      <c r="N26" s="290">
        <f t="shared" si="3"/>
        <v>5.096553851315333E-2</v>
      </c>
      <c r="O26" s="290">
        <f t="shared" si="3"/>
        <v>-5.2790192624662335E-2</v>
      </c>
      <c r="P26" s="290">
        <f t="shared" si="3"/>
        <v>-6.3534480348397593E-2</v>
      </c>
      <c r="Q26" s="290">
        <f t="shared" si="3"/>
        <v>-7.7113581047060786E-2</v>
      </c>
      <c r="R26" s="290"/>
      <c r="S26" s="294">
        <f t="shared" si="4"/>
        <v>0.1140391466159878</v>
      </c>
      <c r="T26" s="295">
        <f t="shared" si="5"/>
        <v>1.5547086520208531E-2</v>
      </c>
    </row>
    <row r="27" spans="1:20" x14ac:dyDescent="0.25">
      <c r="A27" s="32" t="s">
        <v>81</v>
      </c>
      <c r="B27" s="290">
        <v>0.93597490052953802</v>
      </c>
      <c r="C27" s="290">
        <v>1.15529064280065</v>
      </c>
      <c r="D27" s="290">
        <v>1.16116609139739</v>
      </c>
      <c r="E27" s="290">
        <v>0.98519883012290199</v>
      </c>
      <c r="F27" s="290">
        <v>1.13197628129393</v>
      </c>
      <c r="G27" s="290">
        <v>1.18479977981669</v>
      </c>
      <c r="H27" s="290">
        <v>1.11731473842519</v>
      </c>
      <c r="I27" s="290">
        <v>1.18506072630523</v>
      </c>
      <c r="J27" s="42">
        <v>87.481804999999994</v>
      </c>
      <c r="K27" s="290">
        <f t="shared" si="3"/>
        <v>0.23431797385488817</v>
      </c>
      <c r="L27" s="290">
        <f t="shared" si="3"/>
        <v>5.0856887254766558E-3</v>
      </c>
      <c r="M27" s="290">
        <f t="shared" si="3"/>
        <v>-0.15154357552994213</v>
      </c>
      <c r="N27" s="290">
        <f t="shared" si="3"/>
        <v>0.14898256746074057</v>
      </c>
      <c r="O27" s="290">
        <f t="shared" si="3"/>
        <v>4.6664845717773407E-2</v>
      </c>
      <c r="P27" s="290">
        <f t="shared" si="3"/>
        <v>-5.6959025939337327E-2</v>
      </c>
      <c r="Q27" s="290">
        <f t="shared" si="3"/>
        <v>6.063285979340538E-2</v>
      </c>
      <c r="R27" s="290"/>
      <c r="S27" s="294">
        <f t="shared" si="4"/>
        <v>0.26612447153739804</v>
      </c>
      <c r="T27" s="295">
        <f t="shared" si="5"/>
        <v>3.4283237358017304E-2</v>
      </c>
    </row>
    <row r="28" spans="1:20" x14ac:dyDescent="0.25">
      <c r="A28" s="47" t="s">
        <v>177</v>
      </c>
      <c r="B28" s="292">
        <v>0.85278300414490904</v>
      </c>
      <c r="C28" s="292">
        <v>1.07438709766897</v>
      </c>
      <c r="D28" s="292">
        <v>0.99818721695476897</v>
      </c>
      <c r="E28" s="292">
        <v>0.78519857590567899</v>
      </c>
      <c r="F28" s="292">
        <v>0.91386691445499302</v>
      </c>
      <c r="G28" s="292">
        <v>0.97503713911299805</v>
      </c>
      <c r="H28" s="292">
        <v>1.0690003748400201</v>
      </c>
      <c r="I28" s="292">
        <v>0.92952013423424296</v>
      </c>
      <c r="J28" s="43">
        <v>50.028624000000001</v>
      </c>
      <c r="K28" s="292">
        <f t="shared" si="3"/>
        <v>0.25985988516066261</v>
      </c>
      <c r="L28" s="292">
        <f t="shared" si="3"/>
        <v>-7.0924046723501388E-2</v>
      </c>
      <c r="M28" s="292">
        <f t="shared" si="3"/>
        <v>-0.21337544443703405</v>
      </c>
      <c r="N28" s="292">
        <f t="shared" si="3"/>
        <v>0.1638672591845991</v>
      </c>
      <c r="O28" s="292">
        <f t="shared" si="3"/>
        <v>6.693559389277759E-2</v>
      </c>
      <c r="P28" s="292">
        <f t="shared" si="3"/>
        <v>9.6368878638306343E-2</v>
      </c>
      <c r="Q28" s="292">
        <f t="shared" si="3"/>
        <v>-0.13047726070877275</v>
      </c>
      <c r="R28" s="292"/>
      <c r="S28" s="296">
        <f t="shared" si="4"/>
        <v>8.9984356766442231E-2</v>
      </c>
      <c r="T28" s="297">
        <f t="shared" si="5"/>
        <v>1.2385117355851794E-2</v>
      </c>
    </row>
    <row r="29" spans="1:20" x14ac:dyDescent="0.25">
      <c r="A29" s="47" t="s">
        <v>161</v>
      </c>
      <c r="B29" s="292">
        <v>0.89488947740449398</v>
      </c>
      <c r="C29" s="292">
        <v>0.97312977526584798</v>
      </c>
      <c r="D29" s="292">
        <v>0.98218020829349895</v>
      </c>
      <c r="E29" s="292">
        <v>0.95522767138962805</v>
      </c>
      <c r="F29" s="292">
        <v>0.98179077577565699</v>
      </c>
      <c r="G29" s="292">
        <v>1.0208590168779901</v>
      </c>
      <c r="H29" s="292">
        <v>0.97035853301714703</v>
      </c>
      <c r="I29" s="292">
        <v>0.92458515254108897</v>
      </c>
      <c r="J29" s="43">
        <v>372.49458800000002</v>
      </c>
      <c r="K29" s="292">
        <f t="shared" si="3"/>
        <v>8.7430123872144883E-2</v>
      </c>
      <c r="L29" s="292">
        <f t="shared" si="3"/>
        <v>9.3003351224953956E-3</v>
      </c>
      <c r="M29" s="292">
        <f t="shared" si="3"/>
        <v>-2.7441539420449024E-2</v>
      </c>
      <c r="N29" s="292">
        <f t="shared" si="3"/>
        <v>2.7808139547911059E-2</v>
      </c>
      <c r="O29" s="292">
        <f t="shared" si="3"/>
        <v>3.9792837808511283E-2</v>
      </c>
      <c r="P29" s="292">
        <f t="shared" si="3"/>
        <v>-4.9468617140968729E-2</v>
      </c>
      <c r="Q29" s="292">
        <f t="shared" si="3"/>
        <v>-4.7171616385682014E-2</v>
      </c>
      <c r="R29" s="292"/>
      <c r="S29" s="296">
        <f t="shared" si="4"/>
        <v>3.3183623102512438E-2</v>
      </c>
      <c r="T29" s="297">
        <f t="shared" si="5"/>
        <v>4.6744529646682853E-3</v>
      </c>
    </row>
    <row r="31" spans="1:20" x14ac:dyDescent="0.25">
      <c r="B31" s="397" t="s">
        <v>185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</row>
    <row r="32" spans="1:20" ht="12.75" customHeight="1" x14ac:dyDescent="0.25">
      <c r="B32" s="394" t="s">
        <v>174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01"/>
      <c r="T32" s="301"/>
    </row>
    <row r="33" spans="1:20" ht="27.75" x14ac:dyDescent="0.25">
      <c r="B33" s="392" t="s">
        <v>136</v>
      </c>
      <c r="C33" s="392"/>
      <c r="D33" s="392"/>
      <c r="E33" s="392"/>
      <c r="F33" s="392"/>
      <c r="G33" s="392"/>
      <c r="H33" s="392"/>
      <c r="I33" s="392"/>
      <c r="J33" s="304" t="s">
        <v>137</v>
      </c>
      <c r="K33" s="393" t="s">
        <v>138</v>
      </c>
      <c r="L33" s="393"/>
      <c r="M33" s="393"/>
      <c r="N33" s="393"/>
      <c r="O33" s="393"/>
      <c r="P33" s="393"/>
      <c r="Q33" s="393"/>
      <c r="R33" s="305"/>
      <c r="S33" s="300" t="s">
        <v>139</v>
      </c>
      <c r="T33" s="306" t="s">
        <v>140</v>
      </c>
    </row>
    <row r="34" spans="1:20" x14ac:dyDescent="0.25">
      <c r="A34" s="47" t="s">
        <v>70</v>
      </c>
      <c r="B34" s="58" t="s">
        <v>141</v>
      </c>
      <c r="C34" s="59" t="s">
        <v>142</v>
      </c>
      <c r="D34" s="59" t="s">
        <v>143</v>
      </c>
      <c r="E34" s="59" t="s">
        <v>144</v>
      </c>
      <c r="F34" s="59" t="s">
        <v>145</v>
      </c>
      <c r="G34" s="59" t="s">
        <v>146</v>
      </c>
      <c r="H34" s="59" t="s">
        <v>147</v>
      </c>
      <c r="I34" s="59" t="s">
        <v>148</v>
      </c>
      <c r="J34" s="59">
        <v>2016</v>
      </c>
      <c r="K34" s="60" t="s">
        <v>149</v>
      </c>
      <c r="L34" s="60" t="s">
        <v>150</v>
      </c>
      <c r="M34" s="60" t="s">
        <v>151</v>
      </c>
      <c r="N34" s="60" t="s">
        <v>152</v>
      </c>
      <c r="O34" s="60" t="s">
        <v>153</v>
      </c>
      <c r="P34" s="60" t="s">
        <v>154</v>
      </c>
      <c r="Q34" s="61" t="s">
        <v>155</v>
      </c>
      <c r="R34" s="61"/>
      <c r="S34" s="61" t="s">
        <v>156</v>
      </c>
      <c r="T34" s="62" t="s">
        <v>156</v>
      </c>
    </row>
    <row r="35" spans="1:20" x14ac:dyDescent="0.25">
      <c r="A35" s="32" t="s">
        <v>175</v>
      </c>
      <c r="B35" s="290">
        <v>1.4869421723630101</v>
      </c>
      <c r="C35" s="290">
        <v>1.3887078245536699</v>
      </c>
      <c r="D35" s="290">
        <v>1.3150180533154101</v>
      </c>
      <c r="E35" s="290">
        <v>1.53162227525801</v>
      </c>
      <c r="F35" s="290">
        <v>1.42442129749018</v>
      </c>
      <c r="G35" s="290">
        <v>1.51818077005958</v>
      </c>
      <c r="H35" s="290">
        <v>1.57978983135007</v>
      </c>
      <c r="I35" s="290">
        <v>1.6184694369115</v>
      </c>
      <c r="J35" s="42">
        <v>231</v>
      </c>
      <c r="K35" s="290">
        <f t="shared" ref="K35:Q41" si="6">+C35/B35-1</f>
        <v>-6.6064672611463204E-2</v>
      </c>
      <c r="L35" s="290">
        <f t="shared" si="6"/>
        <v>-5.3063552991748808E-2</v>
      </c>
      <c r="M35" s="290">
        <f t="shared" si="6"/>
        <v>0.1647157781571893</v>
      </c>
      <c r="N35" s="290">
        <f t="shared" si="6"/>
        <v>-6.9991785507148907E-2</v>
      </c>
      <c r="O35" s="290">
        <f t="shared" si="6"/>
        <v>6.5822852223989869E-2</v>
      </c>
      <c r="P35" s="290">
        <f t="shared" si="6"/>
        <v>4.0580846830296835E-2</v>
      </c>
      <c r="Q35" s="290">
        <f t="shared" si="6"/>
        <v>2.4484019832166526E-2</v>
      </c>
      <c r="R35" s="290"/>
      <c r="S35" s="294">
        <f t="shared" ref="S35:S41" si="7">+I35/B35-1</f>
        <v>8.8454861926116513E-2</v>
      </c>
      <c r="T35" s="295">
        <f t="shared" ref="T35:T41" si="8">(1+S35)^(1/7)-1</f>
        <v>1.2182051554650908E-2</v>
      </c>
    </row>
    <row r="36" spans="1:20" x14ac:dyDescent="0.25">
      <c r="A36" s="32" t="s">
        <v>176</v>
      </c>
      <c r="B36" s="290">
        <v>1.2690744259303799</v>
      </c>
      <c r="C36" s="290">
        <v>1.22191806070274</v>
      </c>
      <c r="D36" s="290">
        <v>1.22350005690626</v>
      </c>
      <c r="E36" s="290">
        <v>1.28817870001947</v>
      </c>
      <c r="F36" s="290">
        <v>1.37752782611263</v>
      </c>
      <c r="G36" s="290">
        <v>1.39467761665242</v>
      </c>
      <c r="H36" s="290">
        <v>1.35970237065449</v>
      </c>
      <c r="I36" s="290">
        <v>1.3416571537928099</v>
      </c>
      <c r="J36" s="42">
        <v>593</v>
      </c>
      <c r="K36" s="290">
        <f t="shared" si="6"/>
        <v>-3.7158076992268363E-2</v>
      </c>
      <c r="L36" s="290">
        <f t="shared" si="6"/>
        <v>1.2946827241511194E-3</v>
      </c>
      <c r="M36" s="290">
        <f t="shared" si="6"/>
        <v>5.2863620845883919E-2</v>
      </c>
      <c r="N36" s="290">
        <f t="shared" si="6"/>
        <v>6.9360816237537204E-2</v>
      </c>
      <c r="O36" s="290">
        <f t="shared" si="6"/>
        <v>1.2449687196654624E-2</v>
      </c>
      <c r="P36" s="290">
        <f t="shared" si="6"/>
        <v>-2.5077656356082834E-2</v>
      </c>
      <c r="Q36" s="290">
        <f t="shared" si="6"/>
        <v>-1.3271446201122639E-2</v>
      </c>
      <c r="R36" s="290"/>
      <c r="S36" s="294">
        <f t="shared" si="7"/>
        <v>5.7193436712128509E-2</v>
      </c>
      <c r="T36" s="295">
        <f t="shared" si="8"/>
        <v>7.977033414292567E-3</v>
      </c>
    </row>
    <row r="37" spans="1:20" x14ac:dyDescent="0.25">
      <c r="A37" s="32" t="s">
        <v>79</v>
      </c>
      <c r="B37" s="290">
        <v>1.15075578839076</v>
      </c>
      <c r="C37" s="290">
        <v>1.2387584646158301</v>
      </c>
      <c r="D37" s="290">
        <v>1.22924668878413</v>
      </c>
      <c r="E37" s="290">
        <v>1.2476973562174001</v>
      </c>
      <c r="F37" s="290">
        <v>1.37028642983936</v>
      </c>
      <c r="G37" s="290">
        <v>1.2958456643669301</v>
      </c>
      <c r="H37" s="290">
        <v>1.27861848935291</v>
      </c>
      <c r="I37" s="290">
        <v>1.2852206280732901</v>
      </c>
      <c r="J37" s="42">
        <v>1487</v>
      </c>
      <c r="K37" s="290">
        <f t="shared" si="6"/>
        <v>7.647380713864127E-2</v>
      </c>
      <c r="L37" s="290">
        <f t="shared" si="6"/>
        <v>-7.6784749435797606E-3</v>
      </c>
      <c r="M37" s="290">
        <f t="shared" si="6"/>
        <v>1.5009735313194161E-2</v>
      </c>
      <c r="N37" s="290">
        <f t="shared" si="6"/>
        <v>9.8252250845195954E-2</v>
      </c>
      <c r="O37" s="290">
        <f t="shared" si="6"/>
        <v>-5.4324967285238834E-2</v>
      </c>
      <c r="P37" s="290">
        <f t="shared" si="6"/>
        <v>-1.3294156463020013E-2</v>
      </c>
      <c r="Q37" s="290">
        <f t="shared" si="6"/>
        <v>5.1634938610354286E-3</v>
      </c>
      <c r="R37" s="290"/>
      <c r="S37" s="294">
        <f t="shared" si="7"/>
        <v>0.11684915343382141</v>
      </c>
      <c r="T37" s="295">
        <f t="shared" si="8"/>
        <v>1.591263076250593E-2</v>
      </c>
    </row>
    <row r="38" spans="1:20" x14ac:dyDescent="0.25">
      <c r="A38" s="32" t="s">
        <v>80</v>
      </c>
      <c r="B38" s="290">
        <v>1.2197291536338599</v>
      </c>
      <c r="C38" s="290">
        <v>1.26907522420426</v>
      </c>
      <c r="D38" s="290">
        <v>1.2681370880845</v>
      </c>
      <c r="E38" s="290">
        <v>1.2236805541618201</v>
      </c>
      <c r="F38" s="290">
        <v>1.3430849273891099</v>
      </c>
      <c r="G38" s="290">
        <v>1.37558394327739</v>
      </c>
      <c r="H38" s="290">
        <v>1.3814204839292801</v>
      </c>
      <c r="I38" s="290">
        <v>1.2885729428391799</v>
      </c>
      <c r="J38" s="42">
        <v>2143</v>
      </c>
      <c r="K38" s="290">
        <f t="shared" si="6"/>
        <v>4.0456580400153985E-2</v>
      </c>
      <c r="L38" s="290">
        <f t="shared" si="6"/>
        <v>-7.3922814177407314E-4</v>
      </c>
      <c r="M38" s="290">
        <f t="shared" si="6"/>
        <v>-3.5056567890330181E-2</v>
      </c>
      <c r="N38" s="290">
        <f t="shared" si="6"/>
        <v>9.7578058931464984E-2</v>
      </c>
      <c r="O38" s="290">
        <f t="shared" si="6"/>
        <v>2.4197290302003793E-2</v>
      </c>
      <c r="P38" s="290">
        <f t="shared" si="6"/>
        <v>4.242954914102981E-3</v>
      </c>
      <c r="Q38" s="290">
        <f t="shared" si="6"/>
        <v>-6.7211643500469043E-2</v>
      </c>
      <c r="R38" s="290"/>
      <c r="S38" s="294">
        <f t="shared" si="7"/>
        <v>5.6441865802926872E-2</v>
      </c>
      <c r="T38" s="295">
        <f t="shared" si="8"/>
        <v>7.8746332961701082E-3</v>
      </c>
    </row>
    <row r="39" spans="1:20" x14ac:dyDescent="0.25">
      <c r="A39" s="32" t="s">
        <v>81</v>
      </c>
      <c r="B39" s="290">
        <v>1.0639944279907101</v>
      </c>
      <c r="C39" s="290">
        <v>1.0640657432003999</v>
      </c>
      <c r="D39" s="290">
        <v>1.07795354313481</v>
      </c>
      <c r="E39" s="290">
        <v>1.1096129753909101</v>
      </c>
      <c r="F39" s="290">
        <v>1.1486089529601999</v>
      </c>
      <c r="G39" s="290">
        <v>1.13401093801874</v>
      </c>
      <c r="H39" s="290">
        <v>1.11914531226431</v>
      </c>
      <c r="I39" s="290">
        <v>1.1912468500492699</v>
      </c>
      <c r="J39" s="42">
        <v>2235</v>
      </c>
      <c r="K39" s="290">
        <f t="shared" si="6"/>
        <v>6.7025924021635319E-5</v>
      </c>
      <c r="L39" s="290">
        <f t="shared" si="6"/>
        <v>1.305163710339885E-2</v>
      </c>
      <c r="M39" s="290">
        <f t="shared" si="6"/>
        <v>2.9369941272265665E-2</v>
      </c>
      <c r="N39" s="290">
        <f t="shared" si="6"/>
        <v>3.5143764928985188E-2</v>
      </c>
      <c r="O39" s="290">
        <f t="shared" si="6"/>
        <v>-1.2709299282264719E-2</v>
      </c>
      <c r="P39" s="290">
        <f t="shared" si="6"/>
        <v>-1.3108890978072996E-2</v>
      </c>
      <c r="Q39" s="290">
        <f t="shared" si="6"/>
        <v>6.4425537054773052E-2</v>
      </c>
      <c r="R39" s="290"/>
      <c r="S39" s="294">
        <f t="shared" si="7"/>
        <v>0.11959876735338582</v>
      </c>
      <c r="T39" s="295">
        <f t="shared" si="8"/>
        <v>1.6269556399227447E-2</v>
      </c>
    </row>
    <row r="40" spans="1:20" x14ac:dyDescent="0.25">
      <c r="A40" s="47" t="s">
        <v>177</v>
      </c>
      <c r="B40" s="292">
        <v>0.88806856275147295</v>
      </c>
      <c r="C40" s="292">
        <v>0.993102658571689</v>
      </c>
      <c r="D40" s="292">
        <v>0.92879320540267096</v>
      </c>
      <c r="E40" s="292">
        <v>1.0346727896016099</v>
      </c>
      <c r="F40" s="292">
        <v>0.89060626211595695</v>
      </c>
      <c r="G40" s="292">
        <v>0.90776237676718796</v>
      </c>
      <c r="H40" s="292">
        <v>1.12043813222488</v>
      </c>
      <c r="I40" s="292">
        <v>1.1369555837734799</v>
      </c>
      <c r="J40" s="43">
        <v>583</v>
      </c>
      <c r="K40" s="292">
        <f t="shared" si="6"/>
        <v>0.1182725075807125</v>
      </c>
      <c r="L40" s="292">
        <f t="shared" si="6"/>
        <v>-6.4756098087089931E-2</v>
      </c>
      <c r="M40" s="292">
        <f t="shared" si="6"/>
        <v>0.11399694095849422</v>
      </c>
      <c r="N40" s="292">
        <f t="shared" si="6"/>
        <v>-0.13923873221902772</v>
      </c>
      <c r="O40" s="292">
        <f t="shared" si="6"/>
        <v>1.9263411207631087E-2</v>
      </c>
      <c r="P40" s="292">
        <f t="shared" si="6"/>
        <v>0.23428571276008792</v>
      </c>
      <c r="Q40" s="292">
        <f t="shared" si="6"/>
        <v>1.474195769810227E-2</v>
      </c>
      <c r="R40" s="292"/>
      <c r="S40" s="296">
        <f t="shared" si="7"/>
        <v>0.28025653813359708</v>
      </c>
      <c r="T40" s="297">
        <f t="shared" si="8"/>
        <v>3.592459251254998E-2</v>
      </c>
    </row>
    <row r="41" spans="1:20" x14ac:dyDescent="0.25">
      <c r="A41" s="47" t="s">
        <v>161</v>
      </c>
      <c r="B41" s="292">
        <v>1.13174092746535</v>
      </c>
      <c r="C41" s="292">
        <v>1.16597939088944</v>
      </c>
      <c r="D41" s="292">
        <v>1.1655553158841201</v>
      </c>
      <c r="E41" s="292">
        <v>1.1848649637328901</v>
      </c>
      <c r="F41" s="292">
        <v>1.25641108030689</v>
      </c>
      <c r="G41" s="292">
        <v>1.2496015128229501</v>
      </c>
      <c r="H41" s="292">
        <v>1.25644727072784</v>
      </c>
      <c r="I41" s="292">
        <v>1.25514425255448</v>
      </c>
      <c r="J41" s="43">
        <v>7272</v>
      </c>
      <c r="K41" s="292">
        <f t="shared" si="6"/>
        <v>3.0252916187073486E-2</v>
      </c>
      <c r="L41" s="292">
        <f t="shared" si="6"/>
        <v>-3.6370711921107635E-4</v>
      </c>
      <c r="M41" s="292">
        <f t="shared" si="6"/>
        <v>1.6566908138652137E-2</v>
      </c>
      <c r="N41" s="292">
        <f t="shared" si="6"/>
        <v>6.0383350646638689E-2</v>
      </c>
      <c r="O41" s="292">
        <f t="shared" si="6"/>
        <v>-5.4198562800612526E-3</v>
      </c>
      <c r="P41" s="292">
        <f t="shared" si="6"/>
        <v>5.4783527665749343E-3</v>
      </c>
      <c r="Q41" s="292">
        <f t="shared" si="6"/>
        <v>-1.0370655448239674E-3</v>
      </c>
      <c r="R41" s="292"/>
      <c r="S41" s="296">
        <f t="shared" si="7"/>
        <v>0.10903849290447098</v>
      </c>
      <c r="T41" s="297">
        <f t="shared" si="8"/>
        <v>1.4894609303317097E-2</v>
      </c>
    </row>
    <row r="43" spans="1:20" ht="12.75" customHeight="1" x14ac:dyDescent="0.25">
      <c r="B43" s="394" t="s">
        <v>178</v>
      </c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01"/>
      <c r="T43" s="301"/>
    </row>
    <row r="44" spans="1:20" ht="27.75" x14ac:dyDescent="0.25">
      <c r="B44" s="392" t="s">
        <v>136</v>
      </c>
      <c r="C44" s="392"/>
      <c r="D44" s="392"/>
      <c r="E44" s="392"/>
      <c r="F44" s="392"/>
      <c r="G44" s="392"/>
      <c r="H44" s="392"/>
      <c r="I44" s="392"/>
      <c r="J44" s="304" t="s">
        <v>163</v>
      </c>
      <c r="K44" s="393" t="s">
        <v>138</v>
      </c>
      <c r="L44" s="393"/>
      <c r="M44" s="393"/>
      <c r="N44" s="393"/>
      <c r="O44" s="393"/>
      <c r="P44" s="393"/>
      <c r="Q44" s="393"/>
      <c r="R44" s="305"/>
      <c r="S44" s="300" t="s">
        <v>139</v>
      </c>
      <c r="T44" s="306" t="s">
        <v>140</v>
      </c>
    </row>
    <row r="45" spans="1:20" x14ac:dyDescent="0.25">
      <c r="A45" s="47" t="s">
        <v>70</v>
      </c>
      <c r="B45" s="58" t="s">
        <v>141</v>
      </c>
      <c r="C45" s="59" t="s">
        <v>142</v>
      </c>
      <c r="D45" s="59" t="s">
        <v>143</v>
      </c>
      <c r="E45" s="59" t="s">
        <v>144</v>
      </c>
      <c r="F45" s="59" t="s">
        <v>145</v>
      </c>
      <c r="G45" s="59" t="s">
        <v>146</v>
      </c>
      <c r="H45" s="59" t="s">
        <v>147</v>
      </c>
      <c r="I45" s="59" t="s">
        <v>148</v>
      </c>
      <c r="J45" s="59">
        <v>2016</v>
      </c>
      <c r="K45" s="60" t="s">
        <v>149</v>
      </c>
      <c r="L45" s="60" t="s">
        <v>150</v>
      </c>
      <c r="M45" s="60" t="s">
        <v>151</v>
      </c>
      <c r="N45" s="60" t="s">
        <v>152</v>
      </c>
      <c r="O45" s="60" t="s">
        <v>153</v>
      </c>
      <c r="P45" s="60" t="s">
        <v>154</v>
      </c>
      <c r="Q45" s="61" t="s">
        <v>155</v>
      </c>
      <c r="R45" s="61"/>
      <c r="S45" s="61" t="s">
        <v>156</v>
      </c>
      <c r="T45" s="62" t="s">
        <v>156</v>
      </c>
    </row>
    <row r="46" spans="1:20" x14ac:dyDescent="0.25">
      <c r="A46" s="32" t="s">
        <v>175</v>
      </c>
      <c r="B46" s="290">
        <v>1.33735737472339</v>
      </c>
      <c r="C46" s="290">
        <v>1.1859302912984899</v>
      </c>
      <c r="D46" s="290">
        <v>1.30604251173286</v>
      </c>
      <c r="E46" s="290">
        <v>1.33315296807374</v>
      </c>
      <c r="F46" s="290">
        <v>1.26237547671102</v>
      </c>
      <c r="G46" s="290">
        <v>1.4467827768075701</v>
      </c>
      <c r="H46" s="290">
        <v>1.3786033244486799</v>
      </c>
      <c r="I46" s="290">
        <v>1.46029918119261</v>
      </c>
      <c r="J46" s="42">
        <v>8.0988050000000005</v>
      </c>
      <c r="K46" s="290">
        <f t="shared" ref="K46:Q52" si="9">+C46/B46-1</f>
        <v>-0.1132285851836875</v>
      </c>
      <c r="L46" s="290">
        <f t="shared" si="9"/>
        <v>0.10128101231216347</v>
      </c>
      <c r="M46" s="290">
        <f t="shared" si="9"/>
        <v>2.0757713548626988E-2</v>
      </c>
      <c r="N46" s="290">
        <f t="shared" si="9"/>
        <v>-5.3090300256380729E-2</v>
      </c>
      <c r="O46" s="290">
        <f t="shared" si="9"/>
        <v>0.14607959636304324</v>
      </c>
      <c r="P46" s="290">
        <f t="shared" si="9"/>
        <v>-4.7124871440156979E-2</v>
      </c>
      <c r="Q46" s="290">
        <f t="shared" si="9"/>
        <v>5.9259872143860637E-2</v>
      </c>
      <c r="R46" s="290"/>
      <c r="S46" s="294">
        <f t="shared" ref="S46:S52" si="10">+I46/B46-1</f>
        <v>9.1928910546179576E-2</v>
      </c>
      <c r="T46" s="295">
        <f t="shared" ref="T46:T52" si="11">(1+S46)^(1/7)-1</f>
        <v>1.2642936755324685E-2</v>
      </c>
    </row>
    <row r="47" spans="1:20" x14ac:dyDescent="0.25">
      <c r="A47" s="32" t="s">
        <v>176</v>
      </c>
      <c r="B47" s="290">
        <v>1.2099400089193499</v>
      </c>
      <c r="C47" s="290">
        <v>1.1302843771591</v>
      </c>
      <c r="D47" s="290">
        <v>1.1171464917826801</v>
      </c>
      <c r="E47" s="290">
        <v>1.1930629994189701</v>
      </c>
      <c r="F47" s="290">
        <v>1.2499750826501399</v>
      </c>
      <c r="G47" s="290">
        <v>1.2961776887851399</v>
      </c>
      <c r="H47" s="290">
        <v>1.30127420745736</v>
      </c>
      <c r="I47" s="290">
        <v>1.20303108195256</v>
      </c>
      <c r="J47" s="42">
        <v>21.636519</v>
      </c>
      <c r="K47" s="290">
        <f t="shared" si="9"/>
        <v>-6.5834364656966571E-2</v>
      </c>
      <c r="L47" s="290">
        <f t="shared" si="9"/>
        <v>-1.1623522046231516E-2</v>
      </c>
      <c r="M47" s="290">
        <f t="shared" si="9"/>
        <v>6.7955732032194405E-2</v>
      </c>
      <c r="N47" s="290">
        <f t="shared" si="9"/>
        <v>4.770249622935796E-2</v>
      </c>
      <c r="O47" s="290">
        <f t="shared" si="9"/>
        <v>3.6962821720448513E-2</v>
      </c>
      <c r="P47" s="290">
        <f t="shared" si="9"/>
        <v>3.9319598819795853E-3</v>
      </c>
      <c r="Q47" s="290">
        <f t="shared" si="9"/>
        <v>-7.5497635273017005E-2</v>
      </c>
      <c r="R47" s="290"/>
      <c r="S47" s="294">
        <f t="shared" si="10"/>
        <v>-5.7101401026986576E-3</v>
      </c>
      <c r="T47" s="295">
        <f t="shared" si="11"/>
        <v>-8.1773765314341329E-4</v>
      </c>
    </row>
    <row r="48" spans="1:20" x14ac:dyDescent="0.25">
      <c r="A48" s="32" t="s">
        <v>79</v>
      </c>
      <c r="B48" s="290">
        <v>1.0923582021666001</v>
      </c>
      <c r="C48" s="290">
        <v>1.2018671644075201</v>
      </c>
      <c r="D48" s="290">
        <v>1.1604361758675199</v>
      </c>
      <c r="E48" s="290">
        <v>1.2085446389277601</v>
      </c>
      <c r="F48" s="290">
        <v>1.30610660417806</v>
      </c>
      <c r="G48" s="290">
        <v>1.1985664968874099</v>
      </c>
      <c r="H48" s="290">
        <v>1.22055790412903</v>
      </c>
      <c r="I48" s="290">
        <v>1.24777998459886</v>
      </c>
      <c r="J48" s="42">
        <v>48.292431000000001</v>
      </c>
      <c r="K48" s="290">
        <f t="shared" si="9"/>
        <v>0.10025004803709825</v>
      </c>
      <c r="L48" s="290">
        <f t="shared" si="9"/>
        <v>-3.4472186084245182E-2</v>
      </c>
      <c r="M48" s="290">
        <f t="shared" si="9"/>
        <v>4.1457224499464873E-2</v>
      </c>
      <c r="N48" s="290">
        <f t="shared" si="9"/>
        <v>8.072681976965157E-2</v>
      </c>
      <c r="O48" s="290">
        <f t="shared" si="9"/>
        <v>-8.2336393481698744E-2</v>
      </c>
      <c r="P48" s="290">
        <f t="shared" si="9"/>
        <v>1.8348091072735828E-2</v>
      </c>
      <c r="Q48" s="290">
        <f t="shared" si="9"/>
        <v>2.2302981593696147E-2</v>
      </c>
      <c r="R48" s="290"/>
      <c r="S48" s="294">
        <f t="shared" si="10"/>
        <v>0.14228096802312096</v>
      </c>
      <c r="T48" s="295">
        <f t="shared" si="11"/>
        <v>1.9185596136436001E-2</v>
      </c>
    </row>
    <row r="49" spans="1:20" x14ac:dyDescent="0.25">
      <c r="A49" s="32" t="s">
        <v>80</v>
      </c>
      <c r="B49" s="290">
        <v>1.1257247744360499</v>
      </c>
      <c r="C49" s="290">
        <v>1.2345336408826499</v>
      </c>
      <c r="D49" s="290">
        <v>1.2204651623260601</v>
      </c>
      <c r="E49" s="290">
        <v>1.2031313005272799</v>
      </c>
      <c r="F49" s="290">
        <v>1.30212454700972</v>
      </c>
      <c r="G49" s="290">
        <v>1.3120380563631</v>
      </c>
      <c r="H49" s="290">
        <v>1.2970703078449599</v>
      </c>
      <c r="I49" s="290">
        <v>1.2185862241157399</v>
      </c>
      <c r="J49" s="42">
        <v>51.044167000000002</v>
      </c>
      <c r="K49" s="290">
        <f t="shared" si="9"/>
        <v>9.6656721889335273E-2</v>
      </c>
      <c r="L49" s="290">
        <f t="shared" si="9"/>
        <v>-1.1395783873926146E-2</v>
      </c>
      <c r="M49" s="290">
        <f t="shared" si="9"/>
        <v>-1.420266823982419E-2</v>
      </c>
      <c r="N49" s="290">
        <f t="shared" si="9"/>
        <v>8.2279670090085411E-2</v>
      </c>
      <c r="O49" s="290">
        <f t="shared" si="9"/>
        <v>7.6133342053539277E-3</v>
      </c>
      <c r="P49" s="290">
        <f t="shared" si="9"/>
        <v>-1.1408014001994649E-2</v>
      </c>
      <c r="Q49" s="290">
        <f t="shared" si="9"/>
        <v>-6.0508735150694104E-2</v>
      </c>
      <c r="R49" s="290"/>
      <c r="S49" s="294">
        <f t="shared" si="10"/>
        <v>8.249036690714262E-2</v>
      </c>
      <c r="T49" s="295">
        <f t="shared" si="11"/>
        <v>1.1387821990518354E-2</v>
      </c>
    </row>
    <row r="50" spans="1:20" x14ac:dyDescent="0.25">
      <c r="A50" s="32" t="s">
        <v>81</v>
      </c>
      <c r="B50" s="290">
        <v>1.0325082442631199</v>
      </c>
      <c r="C50" s="290">
        <v>1.1056352727655301</v>
      </c>
      <c r="D50" s="290">
        <v>1.07904591364271</v>
      </c>
      <c r="E50" s="290">
        <v>1.1432903746960299</v>
      </c>
      <c r="F50" s="290">
        <v>1.1707784480658201</v>
      </c>
      <c r="G50" s="290">
        <v>1.1488302714438099</v>
      </c>
      <c r="H50" s="290">
        <v>1.1148682515071699</v>
      </c>
      <c r="I50" s="290">
        <v>1.1653412922542199</v>
      </c>
      <c r="J50" s="42">
        <v>39.560634</v>
      </c>
      <c r="K50" s="290">
        <f t="shared" si="9"/>
        <v>7.0824643685629241E-2</v>
      </c>
      <c r="L50" s="290">
        <f t="shared" si="9"/>
        <v>-2.4048942519997674E-2</v>
      </c>
      <c r="M50" s="290">
        <f t="shared" si="9"/>
        <v>5.9538208931665837E-2</v>
      </c>
      <c r="N50" s="290">
        <f t="shared" si="9"/>
        <v>2.4042950048537293E-2</v>
      </c>
      <c r="O50" s="290">
        <f t="shared" si="9"/>
        <v>-1.8746652415979836E-2</v>
      </c>
      <c r="P50" s="290">
        <f t="shared" si="9"/>
        <v>-2.9562260658363093E-2</v>
      </c>
      <c r="Q50" s="290">
        <f t="shared" si="9"/>
        <v>4.52726505385872E-2</v>
      </c>
      <c r="R50" s="290"/>
      <c r="S50" s="294">
        <f t="shared" si="10"/>
        <v>0.12865083521526754</v>
      </c>
      <c r="T50" s="295">
        <f t="shared" si="11"/>
        <v>1.743931519059494E-2</v>
      </c>
    </row>
    <row r="51" spans="1:20" x14ac:dyDescent="0.25">
      <c r="A51" s="47" t="s">
        <v>177</v>
      </c>
      <c r="B51" s="292">
        <v>0.77511653397771996</v>
      </c>
      <c r="C51" s="292">
        <v>0.85530277690738499</v>
      </c>
      <c r="D51" s="292">
        <v>0.93507778950118703</v>
      </c>
      <c r="E51" s="292">
        <v>1.02086636333762</v>
      </c>
      <c r="F51" s="292">
        <v>0.79916071061415295</v>
      </c>
      <c r="G51" s="292">
        <v>0.88523242735489804</v>
      </c>
      <c r="H51" s="292">
        <v>1.063642037186</v>
      </c>
      <c r="I51" s="292">
        <v>1.01456822351833</v>
      </c>
      <c r="J51" s="43">
        <v>14.240818000000001</v>
      </c>
      <c r="K51" s="292">
        <f t="shared" si="9"/>
        <v>0.10345056441793044</v>
      </c>
      <c r="L51" s="292">
        <f t="shared" si="9"/>
        <v>9.3271078672576779E-2</v>
      </c>
      <c r="M51" s="292">
        <f t="shared" si="9"/>
        <v>9.1744852460025283E-2</v>
      </c>
      <c r="N51" s="292">
        <f t="shared" si="9"/>
        <v>-0.2171740207000481</v>
      </c>
      <c r="O51" s="292">
        <f t="shared" si="9"/>
        <v>0.10770263802708624</v>
      </c>
      <c r="P51" s="292">
        <f t="shared" si="9"/>
        <v>0.20153984910403189</v>
      </c>
      <c r="Q51" s="292">
        <f t="shared" si="9"/>
        <v>-4.6137527431222125E-2</v>
      </c>
      <c r="R51" s="292"/>
      <c r="S51" s="296">
        <f t="shared" si="10"/>
        <v>0.30892347027072042</v>
      </c>
      <c r="T51" s="297">
        <f t="shared" si="11"/>
        <v>3.9206935395871723E-2</v>
      </c>
    </row>
    <row r="52" spans="1:20" x14ac:dyDescent="0.25">
      <c r="A52" s="47" t="s">
        <v>161</v>
      </c>
      <c r="B52" s="292">
        <v>1.0798569577610799</v>
      </c>
      <c r="C52" s="292">
        <v>1.14897869868011</v>
      </c>
      <c r="D52" s="292">
        <v>1.1385920551928701</v>
      </c>
      <c r="E52" s="292">
        <v>1.17811674416773</v>
      </c>
      <c r="F52" s="292">
        <v>1.2274003038332999</v>
      </c>
      <c r="G52" s="292">
        <v>1.2150408573031699</v>
      </c>
      <c r="H52" s="292">
        <v>1.2203534576752999</v>
      </c>
      <c r="I52" s="292">
        <v>1.2022781486047001</v>
      </c>
      <c r="J52" s="43">
        <v>182.87337400000001</v>
      </c>
      <c r="K52" s="292">
        <f t="shared" si="9"/>
        <v>6.4010089875554899E-2</v>
      </c>
      <c r="L52" s="292">
        <f t="shared" si="9"/>
        <v>-9.0398921226055862E-3</v>
      </c>
      <c r="M52" s="292">
        <f t="shared" si="9"/>
        <v>3.4713652527783356E-2</v>
      </c>
      <c r="N52" s="292">
        <f t="shared" si="9"/>
        <v>4.1832492331127735E-2</v>
      </c>
      <c r="O52" s="292">
        <f t="shared" si="9"/>
        <v>-1.0069613386545662E-2</v>
      </c>
      <c r="P52" s="292">
        <f t="shared" si="9"/>
        <v>4.372363563083459E-3</v>
      </c>
      <c r="Q52" s="292">
        <f t="shared" si="9"/>
        <v>-1.4811535917661267E-2</v>
      </c>
      <c r="R52" s="292"/>
      <c r="S52" s="296">
        <f t="shared" si="10"/>
        <v>0.11336796967761531</v>
      </c>
      <c r="T52" s="297">
        <f t="shared" si="11"/>
        <v>1.5459658476352667E-2</v>
      </c>
    </row>
  </sheetData>
  <mergeCells count="20">
    <mergeCell ref="B1:R1"/>
    <mergeCell ref="B2:R2"/>
    <mergeCell ref="B3:R3"/>
    <mergeCell ref="B4:R4"/>
    <mergeCell ref="B5:R5"/>
    <mergeCell ref="B6:R6"/>
    <mergeCell ref="B8:R8"/>
    <mergeCell ref="B9:R9"/>
    <mergeCell ref="B10:I10"/>
    <mergeCell ref="K10:Q10"/>
    <mergeCell ref="B20:R20"/>
    <mergeCell ref="B21:I21"/>
    <mergeCell ref="K21:Q21"/>
    <mergeCell ref="B31:R31"/>
    <mergeCell ref="B32:R32"/>
    <mergeCell ref="B33:I33"/>
    <mergeCell ref="K33:Q33"/>
    <mergeCell ref="B43:R43"/>
    <mergeCell ref="B44:I44"/>
    <mergeCell ref="K44:Q44"/>
  </mergeCells>
  <pageMargins left="0.7" right="0.7" top="0.75" bottom="0.75" header="0.51180555555555496" footer="0.51180555555555496"/>
  <pageSetup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Summary</vt:lpstr>
      <vt:lpstr>Appendix A</vt:lpstr>
      <vt:lpstr>Appendix B</vt:lpstr>
      <vt:lpstr>Appendix C</vt:lpstr>
      <vt:lpstr>Appendix D</vt:lpstr>
      <vt:lpstr>Appendix E.1</vt:lpstr>
      <vt:lpstr>Appendix E.2</vt:lpstr>
      <vt:lpstr>Appendix E.3</vt:lpstr>
      <vt:lpstr>Appendix E.4</vt:lpstr>
      <vt:lpstr>Appendix F.1</vt:lpstr>
      <vt:lpstr>Appendix F.2</vt:lpstr>
      <vt:lpstr>Appendix F.3</vt:lpstr>
      <vt:lpstr>Appendix F.4</vt:lpstr>
      <vt:lpstr>Appendix G</vt:lpstr>
      <vt:lpstr>Appendix H</vt:lpstr>
      <vt:lpstr>Appendix I</vt:lpstr>
      <vt:lpstr>Appendix J</vt:lpstr>
      <vt:lpstr>Appendix JA</vt:lpstr>
      <vt:lpstr>Appendix K1</vt:lpstr>
      <vt:lpstr>Appendix K2</vt:lpstr>
      <vt:lpstr>Appendix L1</vt:lpstr>
      <vt:lpstr>Appendix L2</vt:lpstr>
      <vt:lpstr>Appendix OA1</vt:lpstr>
      <vt:lpstr>Appendix OA2</vt:lpstr>
      <vt:lpstr>Appendix OA p.5 Various Qx Trim</vt:lpstr>
      <vt:lpstr>'Appendix K1'!Print_Area</vt:lpstr>
      <vt:lpstr>'Appendix L1'!Print_Area</vt:lpstr>
      <vt:lpstr>'Appendix L2'!Print_Area</vt:lpstr>
      <vt:lpstr>'Appendix K1'!Print_Titles</vt:lpstr>
      <vt:lpstr>'Appendix L1'!Print_Titles</vt:lpstr>
      <vt:lpstr>'Appendix 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Appendices to 2009 - 2016 ILEC mortality report</dc:title>
  <dc:subject/>
  <dc:creator>philip</dc:creator>
  <dc:description/>
  <cp:lastModifiedBy>Administrator</cp:lastModifiedBy>
  <cp:revision>41</cp:revision>
  <cp:lastPrinted>2021-01-27T05:28:18Z</cp:lastPrinted>
  <dcterms:created xsi:type="dcterms:W3CDTF">2020-10-20T14:46:17Z</dcterms:created>
  <dcterms:modified xsi:type="dcterms:W3CDTF">2021-05-24T17:01:19Z</dcterms:modified>
  <cp:category>Experience Studies &amp; Data</cp:category>
  <dc:language>en-US</dc:language>
</cp:coreProperties>
</file>